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740" activeTab="2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'Отчет'!$CF$138</definedName>
    <definedName name="BDAY">'Отчет'!$B$151</definedName>
    <definedName name="BDIR">'Отчет'!$V$138</definedName>
    <definedName name="BMONTH">'Отчет'!$E$151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'Отчет'!$R$151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'Отчет'!$BA$153</definedName>
    <definedName name="SUM5">'Отчет'!$BO$153</definedName>
    <definedName name="SUM6">'Отчет'!$CC$153</definedName>
    <definedName name="SUM7">'Отчет'!$CQ$153</definedName>
    <definedName name="TAB_END">'Отчет'!#REF!</definedName>
    <definedName name="TAB_END.1">'Отчет'!$29:$29</definedName>
    <definedName name="TAB_END.2">'Отчет'!$59:$59</definedName>
    <definedName name="TAB_END.3">'Отчет'!$87:$87</definedName>
    <definedName name="TAB_END.4">'Отчет'!$115:$115</definedName>
    <definedName name="TAB_END.5">'Отчет'!$134:$134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'Отчет'!$60:$62</definedName>
    <definedName name="THEAD.4">'Отчет'!$88:$90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'Отчет'!$CQ$136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'Отчет'!$A$1:$DE$151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<sst xmlns="http://schemas.openxmlformats.org/spreadsheetml/2006/main" count="655" uniqueCount="460">
  <si>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</si>
  <si>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</si>
  <si>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</si>
  <si>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</si>
  <si>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</si>
  <si>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</si>
  <si>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</si>
  <si>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</si>
  <si>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</si>
  <si>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</si>
  <si>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</si>
  <si>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</si>
  <si>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</si>
  <si>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</si>
  <si>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</si>
  <si>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</si>
  <si>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</si>
  <si>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</si>
  <si>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</si>
  <si>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</si>
  <si>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</si>
  <si>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</si>
  <si>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</si>
  <si>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</si>
  <si>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</si>
  <si>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</si>
  <si>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</si>
  <si>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</si>
  <si>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</si>
  <si>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</si>
  <si>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</si>
  <si>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</si>
  <si>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</si>
  <si>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</si>
  <si>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</si>
  <si>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</si>
  <si>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</si>
  <si>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</si>
  <si>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</si>
  <si>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</si>
  <si>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</si>
  <si>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</si>
  <si>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</si>
  <si>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</si>
  <si>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</si>
  <si>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</si>
  <si>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</si>
  <si>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</si>
  <si>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</si>
  <si>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</si>
  <si>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</si>
  <si>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</si>
  <si>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</si>
  <si>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</si>
  <si>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</si>
  <si>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</si>
  <si>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</si>
  <si>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</si>
  <si>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</si>
  <si>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</si>
  <si>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</si>
  <si>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</si>
  <si>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</si>
  <si>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</si>
  <si>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</si>
  <si>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</si>
  <si>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</si>
  <si>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</si>
  <si>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</si>
  <si>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</si>
  <si>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</si>
  <si>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</si>
  <si>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</si>
  <si>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</si>
  <si>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</si>
  <si>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</si>
  <si>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</si>
  <si>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</si>
  <si>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</si>
  <si>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</si>
  <si>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</si>
  <si>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</si>
  <si>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</si>
  <si>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</si>
  <si>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</si>
  <si>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</si>
  <si>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</si>
  <si>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</si>
  <si>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</si>
  <si>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</si>
  <si>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</si>
  <si>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</si>
  <si>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</si>
  <si>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</si>
  <si>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</si>
  <si>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</si>
  <si>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</si>
  <si>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</si>
  <si>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</si>
  <si>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</si>
  <si>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</si>
  <si>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</si>
  <si>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</si>
  <si>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</si>
  <si>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</si>
  <si>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</si>
  <si>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</si>
  <si>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</si>
  <si>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</si>
  <si>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</si>
  <si>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</si>
  <si>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</si>
  <si>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</si>
  <si>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</si>
  <si>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</si>
  <si>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</si>
  <si>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</si>
  <si>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</si>
  <si>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</si>
  <si>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</si>
  <si>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</si>
  <si>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</si>
  <si>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</si>
  <si>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</si>
  <si>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</si>
  <si>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</si>
  <si>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</si>
  <si>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</si>
  <si>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</si>
  <si>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</si>
  <si>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</si>
  <si>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</si>
  <si>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</si>
  <si>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</si>
  <si>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</si>
  <si>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</si>
  <si>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</si>
  <si>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</si>
  <si>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</si>
  <si>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</si>
  <si>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</si>
  <si>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</si>
  <si>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</si>
  <si>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</si>
  <si>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</si>
  <si>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</si>
  <si>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</si>
  <si>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</si>
  <si>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</si>
  <si>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</si>
  <si>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</si>
  <si>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</si>
  <si>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</si>
  <si>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</si>
  <si>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</si>
  <si>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</si>
  <si>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</si>
  <si>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</si>
  <si>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</si>
  <si>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</si>
  <si>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</si>
  <si>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</si>
  <si>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</si>
  <si>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</si>
  <si>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</si>
  <si>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</si>
  <si>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</si>
  <si>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</si>
  <si>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</si>
  <si>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</si>
  <si>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</si>
  <si>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</si>
  <si>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</si>
  <si>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</si>
  <si>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</si>
  <si>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</si>
  <si>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</si>
  <si>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</si>
  <si>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</si>
  <si>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</si>
  <si>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</si>
  <si>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</si>
  <si>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</si>
  <si>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</si>
  <si>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(в ред. Приказа Минфина России от 30.11.2018 № 243н)</t>
  </si>
  <si>
    <t>(стр.301 - стр.302) - (стр.310 + стр.400)</t>
  </si>
  <si>
    <t>Января</t>
  </si>
  <si>
    <t>19</t>
  </si>
  <si>
    <t>МБОУ Казацкая СОШ Яковлевского района Белгородской области</t>
  </si>
  <si>
    <t>01.01.2019</t>
  </si>
  <si>
    <t>3121001999</t>
  </si>
  <si>
    <t>14658432</t>
  </si>
  <si>
    <t>Сальтевская Н.В.</t>
  </si>
  <si>
    <t>Снопкова О.А.</t>
  </si>
  <si>
    <t>29</t>
  </si>
  <si>
    <t>Доходы (стр.030 + стр.040 + стр.050 + стр.060 + стр.090 + стр.100)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</si>
  <si>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</si>
  <si>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</si>
  <si>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</si>
  <si>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</si>
  <si>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</si>
  <si>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</si>
  <si>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</si>
  <si>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</si>
  <si>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</si>
  <si>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</si>
  <si>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</si>
  <si>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</si>
  <si>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</si>
  <si>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</si>
  <si>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</si>
  <si>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</si>
  <si>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</si>
  <si>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</si>
  <si>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</si>
  <si>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</si>
  <si>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</si>
  <si>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</si>
  <si>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</si>
  <si>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</si>
  <si>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</si>
  <si>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</si>
  <si>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</si>
  <si>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</si>
  <si>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</si>
  <si>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</si>
  <si>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</si>
  <si>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</si>
  <si>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</si>
  <si>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</si>
  <si>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</si>
  <si>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</si>
  <si>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Форма 0503721  с.2</t>
  </si>
  <si>
    <t>Прочие доходы</t>
  </si>
  <si>
    <t>180</t>
  </si>
  <si>
    <t>из них:
субсидии</t>
  </si>
  <si>
    <t>101</t>
  </si>
  <si>
    <t>183</t>
  </si>
  <si>
    <t>субсидии на осуществление капитальных вложений</t>
  </si>
  <si>
    <t>102</t>
  </si>
  <si>
    <t>184</t>
  </si>
  <si>
    <t>иные трансферты</t>
  </si>
  <si>
    <t>103</t>
  </si>
  <si>
    <t>189</t>
  </si>
  <si>
    <t>иные прочие доходы</t>
  </si>
  <si>
    <t>104</t>
  </si>
  <si>
    <t>Расходы (стр.160 + стр.170 + стр.190 + стр.210 + стр.230 + стр.240 + стр.250 + стр.260)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</si>
  <si>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</si>
  <si>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</si>
  <si>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</si>
  <si>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</si>
  <si>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</si>
  <si>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</si>
  <si>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</si>
  <si>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</si>
  <si>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</si>
  <si>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</si>
  <si>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</si>
  <si>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</si>
  <si>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</si>
  <si>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</si>
  <si>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</si>
  <si>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</si>
  <si>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</si>
  <si>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</si>
  <si>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</si>
  <si>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</si>
  <si>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</si>
  <si>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</si>
  <si>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</si>
  <si>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</si>
  <si>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</si>
  <si>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</si>
  <si>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</si>
  <si>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</si>
  <si>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</si>
  <si>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</si>
  <si>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</si>
  <si>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</si>
  <si>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</si>
  <si>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учреждения</t>
  </si>
  <si>
    <t>193</t>
  </si>
  <si>
    <t>233</t>
  </si>
  <si>
    <t>процентные расходы по обязательствам</t>
  </si>
  <si>
    <t>194</t>
  </si>
  <si>
    <t>234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</si>
  <si>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</si>
  <si>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</si>
  <si>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</si>
  <si>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</si>
  <si>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</si>
  <si>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</si>
  <si>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</si>
  <si>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</si>
  <si>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</si>
  <si>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232</t>
  </si>
  <si>
    <t>252</t>
  </si>
  <si>
    <t>перечисления международным организациям</t>
  </si>
  <si>
    <t>253</t>
  </si>
  <si>
    <t>Форма 0503721  с.3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</si>
  <si>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</si>
  <si>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</si>
  <si>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</si>
  <si>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</si>
  <si>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</si>
  <si>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</si>
  <si>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</si>
  <si>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</si>
  <si>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</si>
  <si>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операциям с активами</t>
  </si>
  <si>
    <t>270</t>
  </si>
  <si>
    <t>из них: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</si>
  <si>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</si>
  <si>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</si>
  <si>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</si>
  <si>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</si>
  <si>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</si>
  <si>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</si>
  <si>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</si>
  <si>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</si>
  <si>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Чистый операционный результат (стр.301 - стр.302); (стр.310 + стр.400)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</si>
  <si>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</si>
  <si>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</si>
  <si>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</si>
  <si>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</si>
  <si>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</si>
  <si>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</si>
  <si>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</si>
  <si>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</si>
  <si>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</si>
  <si>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</si>
  <si>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</si>
  <si>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</si>
  <si>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</si>
  <si>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</si>
  <si>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</si>
  <si>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</si>
  <si>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</si>
  <si>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</si>
  <si>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</si>
  <si>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</si>
  <si>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</si>
  <si>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</si>
  <si>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</si>
  <si>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</si>
  <si>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</si>
  <si>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</si>
  <si>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</si>
  <si>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</si>
  <si>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</si>
  <si>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</si>
  <si>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</si>
  <si>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</si>
  <si>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</si>
  <si>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</si>
  <si>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</si>
  <si>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</si>
  <si>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Форма 0503721  с.4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</si>
  <si>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</si>
  <si>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</si>
  <si>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</si>
  <si>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</si>
  <si>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</si>
  <si>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</si>
  <si>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</si>
  <si>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</si>
  <si>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380</t>
  </si>
  <si>
    <t>в том числе:
увеличение затрат</t>
  </si>
  <si>
    <t>381</t>
  </si>
  <si>
    <t>X</t>
  </si>
  <si>
    <t>уменьшение затрат</t>
  </si>
  <si>
    <t>382</t>
  </si>
  <si>
    <t>Чистое изменение расходов будущих периодов</t>
  </si>
  <si>
    <t>390</t>
  </si>
  <si>
    <t>Операции с финансовыми активами и обязательствами (стр.410 - стр.510)</t>
  </si>
  <si>
    <t>400</t>
  </si>
  <si>
    <t>Операции с финансовыми активами (стр.420 + стр.430 + стр.440 + стр.460 + стр.470 + стр.480)</t>
  </si>
  <si>
    <t>410</t>
  </si>
  <si>
    <t>Чистое поступление средств учреждений</t>
  </si>
  <si>
    <t>420</t>
  </si>
  <si>
    <t>в том числе:
поступление средств</t>
  </si>
  <si>
    <t>421</t>
  </si>
  <si>
    <t>510</t>
  </si>
  <si>
    <t>выбытие средств</t>
  </si>
  <si>
    <t>422</t>
  </si>
  <si>
    <t>610</t>
  </si>
  <si>
    <t>Чистое поступление ценных бумаг, кроме акций</t>
  </si>
  <si>
    <t>430</t>
  </si>
  <si>
    <t>в том числе:
увеличение стоимости ценных бумаг, кроме акций и иных форм участия в капитале</t>
  </si>
  <si>
    <t>431</t>
  </si>
  <si>
    <t>520</t>
  </si>
  <si>
    <t>уменьшение стоимости ценных бумаг, кроме акций и иных форм участия в капитале</t>
  </si>
  <si>
    <t>432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</si>
  <si>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</si>
  <si>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</si>
  <si>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</si>
  <si>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</si>
  <si>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</si>
  <si>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</si>
  <si>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</si>
  <si>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</si>
  <si>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</si>
  <si>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</si>
  <si>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</si>
  <si>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</si>
  <si>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</si>
  <si>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</si>
  <si>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</si>
  <si>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</si>
  <si>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</si>
  <si>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</si>
  <si>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</si>
  <si>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</si>
  <si>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</si>
  <si>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</si>
  <si>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</si>
  <si>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</si>
  <si>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Форма 0503721  с.5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</si>
  <si>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</si>
  <si>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</si>
  <si>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</si>
  <si>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</si>
  <si>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</si>
  <si>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</si>
  <si>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</si>
  <si>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</si>
  <si>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</si>
  <si>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</si>
  <si>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</si>
  <si>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</si>
  <si>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</si>
  <si>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</si>
  <si>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</si>
  <si>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</si>
  <si>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</si>
  <si>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</si>
  <si>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</si>
  <si>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</si>
  <si>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</si>
  <si>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</si>
  <si>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</si>
  <si>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</si>
  <si>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</si>
  <si>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</si>
  <si>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</si>
  <si>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</si>
  <si>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</si>
  <si>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</si>
  <si>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</si>
  <si>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</si>
  <si>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2018</t>
  </si>
  <si>
    <t>312101001</t>
  </si>
  <si>
    <t>Сальтевская</t>
  </si>
  <si>
    <t>Надежда</t>
  </si>
  <si>
    <t>Викторовна</t>
  </si>
  <si>
    <t>Снопкова</t>
  </si>
  <si>
    <t>Оксана</t>
  </si>
  <si>
    <t>Алексеевна</t>
  </si>
  <si>
    <t>Z:\! БАЛАНСЫ В НАЛОГОВУЮ\2018\отчеты\Казацкая\</t>
  </si>
  <si>
    <t>5.06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</si>
</sst>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left" wrapText="1" indent="1"/>
    </xf>
    <xf numFmtId="49" fontId="12" fillId="0" borderId="33" xfId="0" applyNumberFormat="1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2"/>
    </xf>
    <xf numFmtId="49" fontId="11" fillId="0" borderId="32" xfId="0" applyNumberFormat="1" applyFont="1" applyBorder="1" applyAlignment="1">
      <alignment horizontal="left" wrapText="1"/>
    </xf>
    <xf numFmtId="49" fontId="11" fillId="0" borderId="33" xfId="0" applyNumberFormat="1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wrapText="1" indent="1"/>
    </xf>
    <xf numFmtId="49" fontId="12" fillId="0" borderId="38" xfId="0" applyNumberFormat="1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wrapText="1" indent="3"/>
    </xf>
    <xf numFmtId="49" fontId="1" fillId="0" borderId="33" xfId="0" applyNumberFormat="1" applyFont="1" applyBorder="1" applyAlignment="1">
      <alignment horizontal="left" wrapText="1" indent="3"/>
    </xf>
    <xf numFmtId="49" fontId="11" fillId="0" borderId="37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0" fontId="2" fillId="0" borderId="29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4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1" fillId="0" borderId="5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5" fillId="35" borderId="5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3"/>
  <sheetViews>
    <sheetView showGridLines="0" zoomScalePageLayoutView="0" workbookViewId="0" topLeftCell="A1">
      <selection activeCell="CQ157" sqref="CQ15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184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37" t="s">
        <v>10</v>
      </c>
      <c r="CV2" s="137"/>
      <c r="CW2" s="137"/>
      <c r="CX2" s="137"/>
      <c r="CY2" s="137"/>
      <c r="CZ2" s="137"/>
      <c r="DA2" s="137"/>
      <c r="DB2" s="137"/>
      <c r="DC2" s="137"/>
      <c r="DD2" s="137"/>
      <c r="DE2" s="137"/>
    </row>
    <row r="3" spans="93:109" ht="13.5" customHeight="1">
      <c r="CO3" s="7"/>
      <c r="CP3" s="7"/>
      <c r="CQ3" s="7"/>
      <c r="CR3" s="7"/>
      <c r="CS3" s="7"/>
      <c r="CT3" s="5" t="s">
        <v>11</v>
      </c>
      <c r="CU3" s="138" t="s">
        <v>28</v>
      </c>
      <c r="CV3" s="139"/>
      <c r="CW3" s="139"/>
      <c r="CX3" s="139"/>
      <c r="CY3" s="139"/>
      <c r="CZ3" s="139"/>
      <c r="DA3" s="139"/>
      <c r="DB3" s="139"/>
      <c r="DC3" s="139"/>
      <c r="DD3" s="139"/>
      <c r="DE3" s="140"/>
    </row>
    <row r="4" spans="34:109" ht="13.5" customHeight="1">
      <c r="AH4" s="5" t="s">
        <v>12</v>
      </c>
      <c r="AI4" s="141" t="s">
        <v>171</v>
      </c>
      <c r="AJ4" s="141"/>
      <c r="AK4" s="141"/>
      <c r="AL4" s="114" t="s">
        <v>186</v>
      </c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Z4" s="142" t="s">
        <v>13</v>
      </c>
      <c r="BA4" s="142"/>
      <c r="BB4" s="114" t="s">
        <v>187</v>
      </c>
      <c r="BC4" s="114"/>
      <c r="BD4" s="114"/>
      <c r="BE4" s="2" t="s">
        <v>9</v>
      </c>
      <c r="CO4" s="7"/>
      <c r="CP4" s="7"/>
      <c r="CQ4" s="7"/>
      <c r="CR4" s="7"/>
      <c r="CS4" s="7"/>
      <c r="CT4" s="5" t="s">
        <v>14</v>
      </c>
      <c r="CU4" s="127" t="s">
        <v>189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9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30" t="s">
        <v>188</v>
      </c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O5" s="7"/>
      <c r="CP5" s="7"/>
      <c r="CQ5" s="7"/>
      <c r="CR5" s="7"/>
      <c r="CS5" s="7"/>
      <c r="CT5" s="5" t="s">
        <v>15</v>
      </c>
      <c r="CU5" s="134"/>
      <c r="CV5" s="135"/>
      <c r="CW5" s="135"/>
      <c r="CX5" s="135"/>
      <c r="CY5" s="135"/>
      <c r="CZ5" s="135"/>
      <c r="DA5" s="135"/>
      <c r="DB5" s="135"/>
      <c r="DC5" s="135"/>
      <c r="DD5" s="135"/>
      <c r="DE5" s="136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O6" s="7"/>
      <c r="CP6" s="7"/>
      <c r="CQ6" s="7"/>
      <c r="CR6" s="7"/>
      <c r="CS6" s="7"/>
      <c r="CT6" s="5" t="s">
        <v>134</v>
      </c>
      <c r="CU6" s="131" t="s">
        <v>190</v>
      </c>
      <c r="CV6" s="132"/>
      <c r="CW6" s="132"/>
      <c r="CX6" s="132"/>
      <c r="CY6" s="132"/>
      <c r="CZ6" s="132"/>
      <c r="DA6" s="132"/>
      <c r="DB6" s="132"/>
      <c r="DC6" s="132"/>
      <c r="DD6" s="132"/>
      <c r="DE6" s="133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T7" s="5" t="s">
        <v>133</v>
      </c>
      <c r="CU7" s="131" t="s">
        <v>191</v>
      </c>
      <c r="CV7" s="132"/>
      <c r="CW7" s="132"/>
      <c r="CX7" s="132"/>
      <c r="CY7" s="132"/>
      <c r="CZ7" s="132"/>
      <c r="DA7" s="132"/>
      <c r="DB7" s="132"/>
      <c r="DC7" s="132"/>
      <c r="DD7" s="132"/>
      <c r="DE7" s="133"/>
    </row>
    <row r="8" spans="98:109" ht="13.5" customHeight="1">
      <c r="CT8" s="5" t="s">
        <v>15</v>
      </c>
      <c r="CU8" s="115"/>
      <c r="CV8" s="116"/>
      <c r="CW8" s="116"/>
      <c r="CX8" s="116"/>
      <c r="CY8" s="116"/>
      <c r="CZ8" s="116"/>
      <c r="DA8" s="116"/>
      <c r="DB8" s="116"/>
      <c r="DC8" s="116"/>
      <c r="DD8" s="116"/>
      <c r="DE8" s="117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R9" s="82"/>
      <c r="CT9" s="5" t="s">
        <v>134</v>
      </c>
      <c r="CU9" s="124"/>
      <c r="CV9" s="125"/>
      <c r="CW9" s="125"/>
      <c r="CX9" s="125"/>
      <c r="CY9" s="125"/>
      <c r="CZ9" s="125"/>
      <c r="DA9" s="125"/>
      <c r="DB9" s="125"/>
      <c r="DC9" s="125"/>
      <c r="DD9" s="125"/>
      <c r="DE9" s="126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O10" s="7"/>
      <c r="CP10" s="7"/>
      <c r="CQ10" s="7"/>
      <c r="CR10" s="7"/>
      <c r="CS10" s="7"/>
      <c r="CT10" s="5" t="s">
        <v>20</v>
      </c>
      <c r="CU10" s="115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15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18" t="s">
        <v>183</v>
      </c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</row>
    <row r="13" ht="11.25">
      <c r="DE13" s="11"/>
    </row>
    <row r="14" spans="1:109" s="8" customFormat="1" ht="35.25" customHeight="1">
      <c r="A14" s="101" t="s">
        <v>27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2"/>
      <c r="AQ14" s="12"/>
      <c r="AR14" s="104" t="s">
        <v>26</v>
      </c>
      <c r="AS14" s="101"/>
      <c r="AT14" s="101"/>
      <c r="AU14" s="102"/>
      <c r="AV14" s="104" t="s">
        <v>30</v>
      </c>
      <c r="AW14" s="101"/>
      <c r="AX14" s="101"/>
      <c r="AY14" s="101"/>
      <c r="AZ14" s="102"/>
      <c r="BA14" s="104" t="s">
        <v>31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6"/>
      <c r="BO14" s="104" t="s">
        <v>136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6"/>
      <c r="CC14" s="104" t="s">
        <v>137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6"/>
      <c r="CQ14" s="107" t="s">
        <v>32</v>
      </c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</row>
    <row r="15" spans="1:109" s="8" customFormat="1" ht="12" thickBot="1">
      <c r="A15" s="101">
        <v>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2"/>
      <c r="AQ15" s="12"/>
      <c r="AR15" s="97">
        <v>2</v>
      </c>
      <c r="AS15" s="98"/>
      <c r="AT15" s="98"/>
      <c r="AU15" s="103"/>
      <c r="AV15" s="97">
        <v>3</v>
      </c>
      <c r="AW15" s="98"/>
      <c r="AX15" s="98"/>
      <c r="AY15" s="98"/>
      <c r="AZ15" s="103"/>
      <c r="BA15" s="97">
        <v>4</v>
      </c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103"/>
      <c r="BO15" s="97">
        <v>5</v>
      </c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103"/>
      <c r="CC15" s="97">
        <v>6</v>
      </c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103"/>
      <c r="CQ15" s="97">
        <v>7</v>
      </c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</row>
    <row r="16" spans="1:109" ht="24" customHeight="1">
      <c r="A16" s="110" t="s">
        <v>195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71" t="s">
        <v>174</v>
      </c>
      <c r="AR16" s="90" t="s">
        <v>196</v>
      </c>
      <c r="AS16" s="91"/>
      <c r="AT16" s="91"/>
      <c r="AU16" s="91"/>
      <c r="AV16" s="91" t="s">
        <v>197</v>
      </c>
      <c r="AW16" s="91"/>
      <c r="AX16" s="91"/>
      <c r="AY16" s="91"/>
      <c r="AZ16" s="91"/>
      <c r="BA16" s="85">
        <f>SUM(BA17,BA18,BA19,BA20,BA23,BA33)</f>
        <v>448000</v>
      </c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92"/>
      <c r="BO16" s="85">
        <f>SUM(BO17,BO18,BO19,BO20,BO23,BO33)</f>
        <v>17358964.720000003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92"/>
      <c r="CC16" s="85">
        <f>SUM(CC17,CC18,CC19,CC20,CC23,CC33)</f>
        <v>893922.99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92"/>
      <c r="CQ16" s="85">
        <f>SUM(CQ17,CQ18,CQ19,CQ20,CQ23,CQ33)</f>
        <v>18700887.71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7"/>
    </row>
    <row r="17" spans="1:109" ht="12" customHeight="1">
      <c r="A17" s="88" t="s">
        <v>198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71" t="s">
        <v>174</v>
      </c>
      <c r="AR17" s="90" t="s">
        <v>199</v>
      </c>
      <c r="AS17" s="91"/>
      <c r="AT17" s="91"/>
      <c r="AU17" s="91"/>
      <c r="AV17" s="91" t="s">
        <v>200</v>
      </c>
      <c r="AW17" s="91"/>
      <c r="AX17" s="91"/>
      <c r="AY17" s="91"/>
      <c r="AZ17" s="91"/>
      <c r="BA17" s="85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92"/>
      <c r="BO17" s="85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92"/>
      <c r="CC17" s="85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92"/>
      <c r="CQ17" s="85">
        <f>SUM(BA17:CC17)</f>
        <v>0</v>
      </c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7"/>
    </row>
    <row r="18" spans="1:109" ht="24" customHeight="1">
      <c r="A18" s="88" t="s">
        <v>201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71" t="s">
        <v>174</v>
      </c>
      <c r="AR18" s="90" t="s">
        <v>202</v>
      </c>
      <c r="AS18" s="91"/>
      <c r="AT18" s="91"/>
      <c r="AU18" s="91"/>
      <c r="AV18" s="91" t="s">
        <v>203</v>
      </c>
      <c r="AW18" s="91"/>
      <c r="AX18" s="91"/>
      <c r="AY18" s="91"/>
      <c r="AZ18" s="91"/>
      <c r="BA18" s="85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92"/>
      <c r="BO18" s="85">
        <v>17293108.37</v>
      </c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92"/>
      <c r="CC18" s="85">
        <v>501696.53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92"/>
      <c r="CQ18" s="85">
        <f>SUM(BA18:CC18)</f>
        <v>17794804.900000002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7"/>
    </row>
    <row r="19" spans="1:109" ht="12" customHeight="1">
      <c r="A19" s="88" t="s">
        <v>204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9"/>
      <c r="AQ19" s="71" t="s">
        <v>174</v>
      </c>
      <c r="AR19" s="90" t="s">
        <v>205</v>
      </c>
      <c r="AS19" s="91"/>
      <c r="AT19" s="91"/>
      <c r="AU19" s="91"/>
      <c r="AV19" s="91" t="s">
        <v>206</v>
      </c>
      <c r="AW19" s="91"/>
      <c r="AX19" s="91"/>
      <c r="AY19" s="91"/>
      <c r="AZ19" s="91"/>
      <c r="BA19" s="85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92"/>
      <c r="BO19" s="85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92"/>
      <c r="CC19" s="85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92"/>
      <c r="CQ19" s="85">
        <f>SUM(BA19:CC19)</f>
        <v>0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7"/>
    </row>
    <row r="20" spans="1:109" ht="12" customHeight="1">
      <c r="A20" s="88" t="s">
        <v>207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71" t="s">
        <v>174</v>
      </c>
      <c r="AR20" s="90" t="s">
        <v>208</v>
      </c>
      <c r="AS20" s="91"/>
      <c r="AT20" s="91"/>
      <c r="AU20" s="91"/>
      <c r="AV20" s="91" t="s">
        <v>209</v>
      </c>
      <c r="AW20" s="91"/>
      <c r="AX20" s="91"/>
      <c r="AY20" s="91"/>
      <c r="AZ20" s="91"/>
      <c r="BA20" s="85">
        <f>SUM(BA21:BA22)</f>
        <v>0</v>
      </c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92"/>
      <c r="BO20" s="85">
        <f>SUM(BO21:BO22)</f>
        <v>0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92"/>
      <c r="CC20" s="85">
        <f>SUM(CC21:CC22)</f>
        <v>0</v>
      </c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92"/>
      <c r="CQ20" s="85">
        <f>SUM(CQ21:CQ22)</f>
        <v>0</v>
      </c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7"/>
    </row>
    <row r="21" spans="1:109" ht="36" customHeight="1">
      <c r="A21" s="93" t="s">
        <v>210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4"/>
      <c r="AQ21" s="71" t="s">
        <v>174</v>
      </c>
      <c r="AR21" s="90" t="s">
        <v>211</v>
      </c>
      <c r="AS21" s="91"/>
      <c r="AT21" s="91"/>
      <c r="AU21" s="91"/>
      <c r="AV21" s="91" t="s">
        <v>212</v>
      </c>
      <c r="AW21" s="91"/>
      <c r="AX21" s="91"/>
      <c r="AY21" s="91"/>
      <c r="AZ21" s="91"/>
      <c r="BA21" s="85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92"/>
      <c r="BO21" s="85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92"/>
      <c r="CC21" s="85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92"/>
      <c r="CQ21" s="85">
        <f>SUM(BA21:CC21)</f>
        <v>0</v>
      </c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7"/>
    </row>
    <row r="22" spans="1:109" ht="12" customHeight="1">
      <c r="A22" s="93" t="s">
        <v>213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4"/>
      <c r="AQ22" s="71" t="s">
        <v>174</v>
      </c>
      <c r="AR22" s="90" t="s">
        <v>214</v>
      </c>
      <c r="AS22" s="91"/>
      <c r="AT22" s="91"/>
      <c r="AU22" s="91"/>
      <c r="AV22" s="91" t="s">
        <v>215</v>
      </c>
      <c r="AW22" s="91"/>
      <c r="AX22" s="91"/>
      <c r="AY22" s="91"/>
      <c r="AZ22" s="91"/>
      <c r="BA22" s="85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92"/>
      <c r="BO22" s="85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92"/>
      <c r="CC22" s="85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92"/>
      <c r="CQ22" s="85">
        <f>SUM(BA22:CC22)</f>
        <v>0</v>
      </c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7"/>
    </row>
    <row r="23" spans="1:109" ht="12" customHeight="1">
      <c r="A23" s="88" t="s">
        <v>216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9"/>
      <c r="AQ23" s="71" t="s">
        <v>174</v>
      </c>
      <c r="AR23" s="90" t="s">
        <v>217</v>
      </c>
      <c r="AS23" s="91"/>
      <c r="AT23" s="91"/>
      <c r="AU23" s="91"/>
      <c r="AV23" s="91" t="s">
        <v>218</v>
      </c>
      <c r="AW23" s="91"/>
      <c r="AX23" s="91"/>
      <c r="AY23" s="91"/>
      <c r="AZ23" s="91"/>
      <c r="BA23" s="85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92"/>
      <c r="BO23" s="85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92"/>
      <c r="CC23" s="85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92"/>
      <c r="CQ23" s="85">
        <f>SUM(BA23:CC23)</f>
        <v>0</v>
      </c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7"/>
    </row>
    <row r="24" spans="1:109" ht="24" customHeight="1">
      <c r="A24" s="93" t="s">
        <v>219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4"/>
      <c r="AQ24" s="71" t="s">
        <v>174</v>
      </c>
      <c r="AR24" s="90" t="s">
        <v>220</v>
      </c>
      <c r="AS24" s="91"/>
      <c r="AT24" s="91"/>
      <c r="AU24" s="91"/>
      <c r="AV24" s="91" t="s">
        <v>221</v>
      </c>
      <c r="AW24" s="91"/>
      <c r="AX24" s="91"/>
      <c r="AY24" s="91"/>
      <c r="AZ24" s="91"/>
      <c r="BA24" s="85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92"/>
      <c r="BO24" s="85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92"/>
      <c r="CC24" s="85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92"/>
      <c r="CQ24" s="85">
        <f>SUM(BA24:CC24)</f>
        <v>0</v>
      </c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7"/>
    </row>
    <row r="25" spans="1:109" ht="12" customHeight="1">
      <c r="A25" s="93" t="s">
        <v>222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71" t="s">
        <v>174</v>
      </c>
      <c r="AR25" s="90" t="s">
        <v>223</v>
      </c>
      <c r="AS25" s="91"/>
      <c r="AT25" s="91"/>
      <c r="AU25" s="91"/>
      <c r="AV25" s="91" t="s">
        <v>224</v>
      </c>
      <c r="AW25" s="91"/>
      <c r="AX25" s="91"/>
      <c r="AY25" s="91"/>
      <c r="AZ25" s="91"/>
      <c r="BA25" s="85">
        <f>SUM(BA26:BA27)</f>
        <v>0</v>
      </c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92"/>
      <c r="BO25" s="85">
        <f>SUM(BO26:BO27)</f>
        <v>0</v>
      </c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92"/>
      <c r="CC25" s="85">
        <f>SUM(CC26:CC27)</f>
        <v>0</v>
      </c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92"/>
      <c r="CQ25" s="85">
        <f>SUM(CQ26:CQ27)</f>
        <v>0</v>
      </c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7"/>
    </row>
    <row r="26" spans="1:109" ht="24" customHeight="1">
      <c r="A26" s="108" t="s">
        <v>225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9"/>
      <c r="AQ26" s="71" t="s">
        <v>174</v>
      </c>
      <c r="AR26" s="90" t="s">
        <v>226</v>
      </c>
      <c r="AS26" s="91"/>
      <c r="AT26" s="91"/>
      <c r="AU26" s="91"/>
      <c r="AV26" s="91" t="s">
        <v>224</v>
      </c>
      <c r="AW26" s="91"/>
      <c r="AX26" s="91"/>
      <c r="AY26" s="91"/>
      <c r="AZ26" s="91"/>
      <c r="BA26" s="85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92"/>
      <c r="BO26" s="85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92"/>
      <c r="CC26" s="85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92"/>
      <c r="CQ26" s="85">
        <f>SUM(BA26:CC26)</f>
        <v>0</v>
      </c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7"/>
    </row>
    <row r="27" spans="1:109" ht="12" customHeight="1">
      <c r="A27" s="108" t="s">
        <v>227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71" t="s">
        <v>174</v>
      </c>
      <c r="AR27" s="90" t="s">
        <v>228</v>
      </c>
      <c r="AS27" s="91"/>
      <c r="AT27" s="91"/>
      <c r="AU27" s="91"/>
      <c r="AV27" s="91" t="s">
        <v>224</v>
      </c>
      <c r="AW27" s="91"/>
      <c r="AX27" s="91"/>
      <c r="AY27" s="91"/>
      <c r="AZ27" s="91"/>
      <c r="BA27" s="85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92"/>
      <c r="BO27" s="85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92"/>
      <c r="CC27" s="85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92"/>
      <c r="CQ27" s="85">
        <f>SUM(BA27:CC27)</f>
        <v>0</v>
      </c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7"/>
    </row>
    <row r="28" spans="1:109" ht="12" customHeight="1" thickBot="1">
      <c r="A28" s="93" t="s">
        <v>229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  <c r="AQ28" s="71" t="s">
        <v>174</v>
      </c>
      <c r="AR28" s="90" t="s">
        <v>230</v>
      </c>
      <c r="AS28" s="91"/>
      <c r="AT28" s="91"/>
      <c r="AU28" s="91"/>
      <c r="AV28" s="91" t="s">
        <v>231</v>
      </c>
      <c r="AW28" s="91"/>
      <c r="AX28" s="91"/>
      <c r="AY28" s="91"/>
      <c r="AZ28" s="91"/>
      <c r="BA28" s="85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92"/>
      <c r="BO28" s="85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92"/>
      <c r="CC28" s="85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92"/>
      <c r="CQ28" s="85">
        <f>SUM(BA28:CC28)</f>
        <v>0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</row>
    <row r="29" spans="1:109" ht="3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</row>
    <row r="30" ht="11.25">
      <c r="DE30" s="11" t="s">
        <v>232</v>
      </c>
    </row>
    <row r="31" spans="1:109" s="8" customFormat="1" ht="35.25" customHeight="1">
      <c r="A31" s="101" t="s">
        <v>27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2"/>
      <c r="AQ31" s="12"/>
      <c r="AR31" s="104" t="s">
        <v>26</v>
      </c>
      <c r="AS31" s="101"/>
      <c r="AT31" s="101"/>
      <c r="AU31" s="102"/>
      <c r="AV31" s="104" t="s">
        <v>30</v>
      </c>
      <c r="AW31" s="101"/>
      <c r="AX31" s="101"/>
      <c r="AY31" s="101"/>
      <c r="AZ31" s="102"/>
      <c r="BA31" s="104" t="s">
        <v>31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6"/>
      <c r="BO31" s="104" t="s">
        <v>136</v>
      </c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6"/>
      <c r="CC31" s="104" t="s">
        <v>137</v>
      </c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6"/>
      <c r="CQ31" s="107" t="s">
        <v>32</v>
      </c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</row>
    <row r="32" spans="1:109" s="8" customFormat="1" ht="12" thickBot="1">
      <c r="A32" s="101">
        <v>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12"/>
      <c r="AR32" s="97">
        <v>2</v>
      </c>
      <c r="AS32" s="98"/>
      <c r="AT32" s="98"/>
      <c r="AU32" s="103"/>
      <c r="AV32" s="97">
        <v>3</v>
      </c>
      <c r="AW32" s="98"/>
      <c r="AX32" s="98"/>
      <c r="AY32" s="98"/>
      <c r="AZ32" s="103"/>
      <c r="BA32" s="97">
        <v>4</v>
      </c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103"/>
      <c r="BO32" s="97">
        <v>5</v>
      </c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103"/>
      <c r="CC32" s="97">
        <v>6</v>
      </c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103"/>
      <c r="CQ32" s="97">
        <v>7</v>
      </c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</row>
    <row r="33" spans="1:109" ht="12" customHeight="1">
      <c r="A33" s="99" t="s">
        <v>233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71" t="s">
        <v>174</v>
      </c>
      <c r="AR33" s="90" t="s">
        <v>197</v>
      </c>
      <c r="AS33" s="91"/>
      <c r="AT33" s="91"/>
      <c r="AU33" s="91"/>
      <c r="AV33" s="91" t="s">
        <v>234</v>
      </c>
      <c r="AW33" s="91"/>
      <c r="AX33" s="91"/>
      <c r="AY33" s="91"/>
      <c r="AZ33" s="91"/>
      <c r="BA33" s="85">
        <v>448000</v>
      </c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92"/>
      <c r="BO33" s="85">
        <v>65856.35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92"/>
      <c r="CC33" s="85">
        <v>392226.46</v>
      </c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92"/>
      <c r="CQ33" s="85">
        <f>SUM(BA33:CC33)</f>
        <v>906082.81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7"/>
    </row>
    <row r="34" spans="1:109" ht="24" customHeight="1">
      <c r="A34" s="93" t="s">
        <v>235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4"/>
      <c r="AQ34" s="71" t="s">
        <v>174</v>
      </c>
      <c r="AR34" s="90" t="s">
        <v>236</v>
      </c>
      <c r="AS34" s="91"/>
      <c r="AT34" s="91"/>
      <c r="AU34" s="91"/>
      <c r="AV34" s="91" t="s">
        <v>237</v>
      </c>
      <c r="AW34" s="91"/>
      <c r="AX34" s="91"/>
      <c r="AY34" s="91"/>
      <c r="AZ34" s="91"/>
      <c r="BA34" s="85">
        <v>448000</v>
      </c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92"/>
      <c r="BO34" s="85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92"/>
      <c r="CC34" s="85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92"/>
      <c r="CQ34" s="85">
        <f>SUM(BA34:CC34)</f>
        <v>448000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7"/>
    </row>
    <row r="35" spans="1:109" ht="12" customHeight="1">
      <c r="A35" s="93" t="s">
        <v>238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4"/>
      <c r="AQ35" s="71" t="s">
        <v>174</v>
      </c>
      <c r="AR35" s="90" t="s">
        <v>239</v>
      </c>
      <c r="AS35" s="91"/>
      <c r="AT35" s="91"/>
      <c r="AU35" s="91"/>
      <c r="AV35" s="91" t="s">
        <v>240</v>
      </c>
      <c r="AW35" s="91"/>
      <c r="AX35" s="91"/>
      <c r="AY35" s="91"/>
      <c r="AZ35" s="91"/>
      <c r="BA35" s="85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92"/>
      <c r="BO35" s="85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92"/>
      <c r="CC35" s="85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92"/>
      <c r="CQ35" s="85">
        <f>SUM(BA35:CC35)</f>
        <v>0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7"/>
    </row>
    <row r="36" spans="1:109" ht="12" customHeight="1">
      <c r="A36" s="93" t="s">
        <v>241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71" t="s">
        <v>174</v>
      </c>
      <c r="AR36" s="90" t="s">
        <v>242</v>
      </c>
      <c r="AS36" s="91"/>
      <c r="AT36" s="91"/>
      <c r="AU36" s="91"/>
      <c r="AV36" s="91" t="s">
        <v>243</v>
      </c>
      <c r="AW36" s="91"/>
      <c r="AX36" s="91"/>
      <c r="AY36" s="91"/>
      <c r="AZ36" s="91"/>
      <c r="BA36" s="85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92"/>
      <c r="BO36" s="85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92"/>
      <c r="CC36" s="85">
        <v>392111.04</v>
      </c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92"/>
      <c r="CQ36" s="85">
        <f>SUM(BA36:CC36)</f>
        <v>392111.04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7"/>
    </row>
    <row r="37" spans="1:109" ht="12" customHeight="1">
      <c r="A37" s="93" t="s">
        <v>244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71" t="s">
        <v>174</v>
      </c>
      <c r="AR37" s="90" t="s">
        <v>245</v>
      </c>
      <c r="AS37" s="91"/>
      <c r="AT37" s="91"/>
      <c r="AU37" s="91"/>
      <c r="AV37" s="91" t="s">
        <v>243</v>
      </c>
      <c r="AW37" s="91"/>
      <c r="AX37" s="91"/>
      <c r="AY37" s="91"/>
      <c r="AZ37" s="91"/>
      <c r="BA37" s="8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92"/>
      <c r="BO37" s="85">
        <v>65856.35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92"/>
      <c r="CC37" s="85">
        <v>115.42</v>
      </c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92"/>
      <c r="CQ37" s="85">
        <f>SUM(BA37:CC37)</f>
        <v>65971.77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7"/>
    </row>
    <row r="38" spans="1:109" ht="24" customHeight="1">
      <c r="A38" s="95" t="s">
        <v>246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6"/>
      <c r="AQ38" s="71" t="s">
        <v>174</v>
      </c>
      <c r="AR38" s="90" t="s">
        <v>209</v>
      </c>
      <c r="AS38" s="91"/>
      <c r="AT38" s="91"/>
      <c r="AU38" s="91"/>
      <c r="AV38" s="91" t="s">
        <v>247</v>
      </c>
      <c r="AW38" s="91"/>
      <c r="AX38" s="91"/>
      <c r="AY38" s="91"/>
      <c r="AZ38" s="91"/>
      <c r="BA38" s="85">
        <f>SUM(BA39,BA43,BA50,BA53,BA56,BA63,BA66,BA67)</f>
        <v>449637.08</v>
      </c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92"/>
      <c r="BO38" s="85">
        <f>SUM(BO39,BO43,BO50,BO53,BO56,BO63,BO66,BO67)</f>
        <v>18093516.21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2"/>
      <c r="CC38" s="85">
        <f>SUM(CC39,CC43,CC50,CC53,CC56,CC63,CC66,CC67)</f>
        <v>835804.16</v>
      </c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92"/>
      <c r="CQ38" s="85">
        <f>SUM(CQ39,CQ43,CQ50,CQ53,CQ56,CQ63,CQ66,CQ67)</f>
        <v>19378957.450000003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7"/>
    </row>
    <row r="39" spans="1:109" ht="12" customHeight="1">
      <c r="A39" s="88" t="s">
        <v>248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1" t="s">
        <v>174</v>
      </c>
      <c r="AR39" s="90" t="s">
        <v>249</v>
      </c>
      <c r="AS39" s="91"/>
      <c r="AT39" s="91"/>
      <c r="AU39" s="91"/>
      <c r="AV39" s="91" t="s">
        <v>250</v>
      </c>
      <c r="AW39" s="91"/>
      <c r="AX39" s="91"/>
      <c r="AY39" s="91"/>
      <c r="AZ39" s="91"/>
      <c r="BA39" s="85">
        <f>SUM(BA40:BA42)</f>
        <v>0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92"/>
      <c r="BO39" s="85">
        <f>SUM(BO40:BO42)</f>
        <v>13815000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2"/>
      <c r="CC39" s="85">
        <f>SUM(CC40:CC42)</f>
        <v>155.41</v>
      </c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92"/>
      <c r="CQ39" s="85">
        <f>SUM(CQ40:CQ42)</f>
        <v>13815155.41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7"/>
    </row>
    <row r="40" spans="1:109" ht="24" customHeight="1">
      <c r="A40" s="93" t="s">
        <v>251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71" t="s">
        <v>174</v>
      </c>
      <c r="AR40" s="90" t="s">
        <v>252</v>
      </c>
      <c r="AS40" s="91"/>
      <c r="AT40" s="91"/>
      <c r="AU40" s="91"/>
      <c r="AV40" s="91" t="s">
        <v>253</v>
      </c>
      <c r="AW40" s="91"/>
      <c r="AX40" s="91"/>
      <c r="AY40" s="91"/>
      <c r="AZ40" s="91"/>
      <c r="BA40" s="85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92"/>
      <c r="BO40" s="85">
        <v>10611000</v>
      </c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92"/>
      <c r="CC40" s="85">
        <v>119.36</v>
      </c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92"/>
      <c r="CQ40" s="85">
        <f>SUM(BA40:CC40)</f>
        <v>10611119.36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7"/>
    </row>
    <row r="41" spans="1:109" ht="12" customHeight="1">
      <c r="A41" s="93" t="s">
        <v>254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4"/>
      <c r="AQ41" s="71" t="s">
        <v>174</v>
      </c>
      <c r="AR41" s="90" t="s">
        <v>255</v>
      </c>
      <c r="AS41" s="91"/>
      <c r="AT41" s="91"/>
      <c r="AU41" s="91"/>
      <c r="AV41" s="91" t="s">
        <v>256</v>
      </c>
      <c r="AW41" s="91"/>
      <c r="AX41" s="91"/>
      <c r="AY41" s="91"/>
      <c r="AZ41" s="91"/>
      <c r="BA41" s="85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92"/>
      <c r="BO41" s="85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92"/>
      <c r="CC41" s="85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92"/>
      <c r="CQ41" s="85">
        <f>SUM(BA41:CC41)</f>
        <v>0</v>
      </c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7"/>
    </row>
    <row r="42" spans="1:109" ht="12" customHeight="1">
      <c r="A42" s="93" t="s">
        <v>257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  <c r="AQ42" s="71" t="s">
        <v>174</v>
      </c>
      <c r="AR42" s="90" t="s">
        <v>258</v>
      </c>
      <c r="AS42" s="91"/>
      <c r="AT42" s="91"/>
      <c r="AU42" s="91"/>
      <c r="AV42" s="91" t="s">
        <v>259</v>
      </c>
      <c r="AW42" s="91"/>
      <c r="AX42" s="91"/>
      <c r="AY42" s="91"/>
      <c r="AZ42" s="91"/>
      <c r="BA42" s="85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92"/>
      <c r="BO42" s="85">
        <v>3204000</v>
      </c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92"/>
      <c r="CC42" s="85">
        <v>36.05</v>
      </c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92"/>
      <c r="CQ42" s="85">
        <f>SUM(BA42:CC42)</f>
        <v>3204036.05</v>
      </c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7"/>
    </row>
    <row r="43" spans="1:109" ht="12" customHeight="1">
      <c r="A43" s="88" t="s">
        <v>260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71" t="s">
        <v>174</v>
      </c>
      <c r="AR43" s="90" t="s">
        <v>218</v>
      </c>
      <c r="AS43" s="91"/>
      <c r="AT43" s="91"/>
      <c r="AU43" s="91"/>
      <c r="AV43" s="91" t="s">
        <v>261</v>
      </c>
      <c r="AW43" s="91"/>
      <c r="AX43" s="91"/>
      <c r="AY43" s="91"/>
      <c r="AZ43" s="91"/>
      <c r="BA43" s="85">
        <f>SUM(BA44:BA49)</f>
        <v>0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92"/>
      <c r="BO43" s="85">
        <f>SUM(BO44:BO49)</f>
        <v>1929793.53</v>
      </c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92"/>
      <c r="CC43" s="85">
        <f>SUM(CC44:CC49)</f>
        <v>69462.70999999999</v>
      </c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92"/>
      <c r="CQ43" s="85">
        <f>SUM(CQ44:CQ49)</f>
        <v>1999256.2399999998</v>
      </c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7"/>
    </row>
    <row r="44" spans="1:109" ht="24" customHeight="1">
      <c r="A44" s="93" t="s">
        <v>262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71" t="s">
        <v>174</v>
      </c>
      <c r="AR44" s="90" t="s">
        <v>221</v>
      </c>
      <c r="AS44" s="91"/>
      <c r="AT44" s="91"/>
      <c r="AU44" s="91"/>
      <c r="AV44" s="91" t="s">
        <v>263</v>
      </c>
      <c r="AW44" s="91"/>
      <c r="AX44" s="91"/>
      <c r="AY44" s="91"/>
      <c r="AZ44" s="91"/>
      <c r="BA44" s="85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92"/>
      <c r="BO44" s="85">
        <v>5000</v>
      </c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92"/>
      <c r="CC44" s="85">
        <v>1000</v>
      </c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92"/>
      <c r="CQ44" s="85">
        <f aca="true" t="shared" si="0" ref="CQ44:CQ49">SUM(BA44:CC44)</f>
        <v>6000</v>
      </c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7"/>
    </row>
    <row r="45" spans="1:109" ht="12" customHeight="1">
      <c r="A45" s="93" t="s">
        <v>264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4"/>
      <c r="AQ45" s="71" t="s">
        <v>174</v>
      </c>
      <c r="AR45" s="90" t="s">
        <v>224</v>
      </c>
      <c r="AS45" s="91"/>
      <c r="AT45" s="91"/>
      <c r="AU45" s="91"/>
      <c r="AV45" s="91" t="s">
        <v>265</v>
      </c>
      <c r="AW45" s="91"/>
      <c r="AX45" s="91"/>
      <c r="AY45" s="91"/>
      <c r="AZ45" s="91"/>
      <c r="BA45" s="85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92"/>
      <c r="BO45" s="85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92"/>
      <c r="CC45" s="85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92"/>
      <c r="CQ45" s="85">
        <f t="shared" si="0"/>
        <v>0</v>
      </c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7"/>
    </row>
    <row r="46" spans="1:109" ht="12" customHeight="1">
      <c r="A46" s="93" t="s">
        <v>266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4"/>
      <c r="AQ46" s="71" t="s">
        <v>174</v>
      </c>
      <c r="AR46" s="90" t="s">
        <v>231</v>
      </c>
      <c r="AS46" s="91"/>
      <c r="AT46" s="91"/>
      <c r="AU46" s="91"/>
      <c r="AV46" s="91" t="s">
        <v>267</v>
      </c>
      <c r="AW46" s="91"/>
      <c r="AX46" s="91"/>
      <c r="AY46" s="91"/>
      <c r="AZ46" s="91"/>
      <c r="BA46" s="85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92"/>
      <c r="BO46" s="85">
        <v>1588126.43</v>
      </c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92"/>
      <c r="CC46" s="85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92"/>
      <c r="CQ46" s="85">
        <f t="shared" si="0"/>
        <v>1588126.43</v>
      </c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7"/>
    </row>
    <row r="47" spans="1:109" ht="12" customHeight="1">
      <c r="A47" s="93" t="s">
        <v>268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4"/>
      <c r="AQ47" s="71" t="s">
        <v>174</v>
      </c>
      <c r="AR47" s="90" t="s">
        <v>269</v>
      </c>
      <c r="AS47" s="91"/>
      <c r="AT47" s="91"/>
      <c r="AU47" s="91"/>
      <c r="AV47" s="91" t="s">
        <v>270</v>
      </c>
      <c r="AW47" s="91"/>
      <c r="AX47" s="91"/>
      <c r="AY47" s="91"/>
      <c r="AZ47" s="91"/>
      <c r="BA47" s="85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92"/>
      <c r="BO47" s="85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92"/>
      <c r="CC47" s="85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92"/>
      <c r="CQ47" s="85">
        <f t="shared" si="0"/>
        <v>0</v>
      </c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7"/>
    </row>
    <row r="48" spans="1:109" ht="12" customHeight="1">
      <c r="A48" s="93" t="s">
        <v>271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4"/>
      <c r="AQ48" s="71" t="s">
        <v>174</v>
      </c>
      <c r="AR48" s="90" t="s">
        <v>272</v>
      </c>
      <c r="AS48" s="91"/>
      <c r="AT48" s="91"/>
      <c r="AU48" s="91"/>
      <c r="AV48" s="91" t="s">
        <v>273</v>
      </c>
      <c r="AW48" s="91"/>
      <c r="AX48" s="91"/>
      <c r="AY48" s="91"/>
      <c r="AZ48" s="91"/>
      <c r="BA48" s="85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92"/>
      <c r="BO48" s="85">
        <v>109341.51</v>
      </c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92"/>
      <c r="CC48" s="85">
        <v>16342.39</v>
      </c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92"/>
      <c r="CQ48" s="85">
        <f t="shared" si="0"/>
        <v>125683.9</v>
      </c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7"/>
    </row>
    <row r="49" spans="1:109" ht="12" customHeight="1">
      <c r="A49" s="93" t="s">
        <v>274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4"/>
      <c r="AQ49" s="71" t="s">
        <v>174</v>
      </c>
      <c r="AR49" s="90" t="s">
        <v>275</v>
      </c>
      <c r="AS49" s="91"/>
      <c r="AT49" s="91"/>
      <c r="AU49" s="91"/>
      <c r="AV49" s="91" t="s">
        <v>276</v>
      </c>
      <c r="AW49" s="91"/>
      <c r="AX49" s="91"/>
      <c r="AY49" s="91"/>
      <c r="AZ49" s="91"/>
      <c r="BA49" s="85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92"/>
      <c r="BO49" s="85">
        <v>227325.59</v>
      </c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92"/>
      <c r="CC49" s="85">
        <v>52120.32</v>
      </c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92"/>
      <c r="CQ49" s="85">
        <f t="shared" si="0"/>
        <v>279445.91</v>
      </c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7"/>
    </row>
    <row r="50" spans="1:109" ht="12" customHeight="1">
      <c r="A50" s="88" t="s">
        <v>277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9"/>
      <c r="AQ50" s="71" t="s">
        <v>174</v>
      </c>
      <c r="AR50" s="90" t="s">
        <v>278</v>
      </c>
      <c r="AS50" s="91"/>
      <c r="AT50" s="91"/>
      <c r="AU50" s="91"/>
      <c r="AV50" s="91" t="s">
        <v>279</v>
      </c>
      <c r="AW50" s="91"/>
      <c r="AX50" s="91"/>
      <c r="AY50" s="91"/>
      <c r="AZ50" s="91"/>
      <c r="BA50" s="85">
        <f>SUM(BA51:BA52)</f>
        <v>0</v>
      </c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92"/>
      <c r="BO50" s="85">
        <f>SUM(BO51:BO52)</f>
        <v>0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92"/>
      <c r="CC50" s="85">
        <f>SUM(CC51:CC52)</f>
        <v>0</v>
      </c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92"/>
      <c r="CQ50" s="85">
        <f>SUM(CQ51:CQ52)</f>
        <v>0</v>
      </c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7"/>
    </row>
    <row r="51" spans="1:109" ht="24" customHeight="1">
      <c r="A51" s="93" t="s">
        <v>280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4"/>
      <c r="AQ51" s="71" t="s">
        <v>174</v>
      </c>
      <c r="AR51" s="90" t="s">
        <v>281</v>
      </c>
      <c r="AS51" s="91"/>
      <c r="AT51" s="91"/>
      <c r="AU51" s="91"/>
      <c r="AV51" s="91" t="s">
        <v>282</v>
      </c>
      <c r="AW51" s="91"/>
      <c r="AX51" s="91"/>
      <c r="AY51" s="91"/>
      <c r="AZ51" s="91"/>
      <c r="BA51" s="85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92"/>
      <c r="BO51" s="85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92"/>
      <c r="CC51" s="85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92"/>
      <c r="CQ51" s="85">
        <f>SUM(BA51:CC51)</f>
        <v>0</v>
      </c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7"/>
    </row>
    <row r="52" spans="1:109" ht="12" customHeight="1">
      <c r="A52" s="93" t="s">
        <v>283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4"/>
      <c r="AQ52" s="71" t="s">
        <v>174</v>
      </c>
      <c r="AR52" s="90" t="s">
        <v>284</v>
      </c>
      <c r="AS52" s="91"/>
      <c r="AT52" s="91"/>
      <c r="AU52" s="91"/>
      <c r="AV52" s="91" t="s">
        <v>285</v>
      </c>
      <c r="AW52" s="91"/>
      <c r="AX52" s="91"/>
      <c r="AY52" s="91"/>
      <c r="AZ52" s="91"/>
      <c r="BA52" s="85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92"/>
      <c r="BO52" s="85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92"/>
      <c r="CC52" s="85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92"/>
      <c r="CQ52" s="85">
        <f>SUM(BA52:CC52)</f>
        <v>0</v>
      </c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7"/>
    </row>
    <row r="53" spans="1:109" ht="12" customHeight="1">
      <c r="A53" s="88" t="s">
        <v>286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9"/>
      <c r="AQ53" s="71" t="s">
        <v>174</v>
      </c>
      <c r="AR53" s="90" t="s">
        <v>250</v>
      </c>
      <c r="AS53" s="91"/>
      <c r="AT53" s="91"/>
      <c r="AU53" s="91"/>
      <c r="AV53" s="91" t="s">
        <v>287</v>
      </c>
      <c r="AW53" s="91"/>
      <c r="AX53" s="91"/>
      <c r="AY53" s="91"/>
      <c r="AZ53" s="91"/>
      <c r="BA53" s="85">
        <f>SUM(BA54:BA55)</f>
        <v>0</v>
      </c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92"/>
      <c r="BO53" s="85">
        <f>SUM(BO54:BO55)</f>
        <v>0</v>
      </c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92"/>
      <c r="CC53" s="85">
        <f>SUM(CC54:CC55)</f>
        <v>0</v>
      </c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92"/>
      <c r="CQ53" s="85">
        <f>SUM(CQ54:CQ55)</f>
        <v>0</v>
      </c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7"/>
    </row>
    <row r="54" spans="1:109" ht="36" customHeight="1">
      <c r="A54" s="93" t="s">
        <v>288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4"/>
      <c r="AQ54" s="71" t="s">
        <v>174</v>
      </c>
      <c r="AR54" s="90" t="s">
        <v>253</v>
      </c>
      <c r="AS54" s="91"/>
      <c r="AT54" s="91"/>
      <c r="AU54" s="91"/>
      <c r="AV54" s="91" t="s">
        <v>289</v>
      </c>
      <c r="AW54" s="91"/>
      <c r="AX54" s="91"/>
      <c r="AY54" s="91"/>
      <c r="AZ54" s="91"/>
      <c r="BA54" s="85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92"/>
      <c r="BO54" s="85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92"/>
      <c r="CC54" s="85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92"/>
      <c r="CQ54" s="85">
        <f>SUM(BA54:CC54)</f>
        <v>0</v>
      </c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7"/>
    </row>
    <row r="55" spans="1:109" ht="36" customHeight="1">
      <c r="A55" s="93" t="s">
        <v>290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4"/>
      <c r="AQ55" s="71" t="s">
        <v>174</v>
      </c>
      <c r="AR55" s="90" t="s">
        <v>256</v>
      </c>
      <c r="AS55" s="91"/>
      <c r="AT55" s="91"/>
      <c r="AU55" s="91"/>
      <c r="AV55" s="91" t="s">
        <v>291</v>
      </c>
      <c r="AW55" s="91"/>
      <c r="AX55" s="91"/>
      <c r="AY55" s="91"/>
      <c r="AZ55" s="91"/>
      <c r="BA55" s="85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92"/>
      <c r="BO55" s="85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92"/>
      <c r="CC55" s="85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92"/>
      <c r="CQ55" s="85">
        <f>SUM(BA55:CC55)</f>
        <v>0</v>
      </c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7"/>
    </row>
    <row r="56" spans="1:109" ht="12" customHeight="1">
      <c r="A56" s="88" t="s">
        <v>292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9"/>
      <c r="AQ56" s="71" t="s">
        <v>174</v>
      </c>
      <c r="AR56" s="90" t="s">
        <v>279</v>
      </c>
      <c r="AS56" s="91"/>
      <c r="AT56" s="91"/>
      <c r="AU56" s="91"/>
      <c r="AV56" s="91" t="s">
        <v>293</v>
      </c>
      <c r="AW56" s="91"/>
      <c r="AX56" s="91"/>
      <c r="AY56" s="91"/>
      <c r="AZ56" s="91"/>
      <c r="BA56" s="85">
        <f>SUM(BA57:BA58)</f>
        <v>0</v>
      </c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92"/>
      <c r="BO56" s="85">
        <f>SUM(BO57:BO58)</f>
        <v>0</v>
      </c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92"/>
      <c r="CC56" s="85">
        <f>SUM(CC57:CC58)</f>
        <v>0</v>
      </c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92"/>
      <c r="CQ56" s="85">
        <f>SUM(CQ57:CQ58)</f>
        <v>0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7"/>
    </row>
    <row r="57" spans="1:109" ht="36" customHeight="1">
      <c r="A57" s="93" t="s">
        <v>294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4"/>
      <c r="AQ57" s="71" t="s">
        <v>174</v>
      </c>
      <c r="AR57" s="90" t="s">
        <v>295</v>
      </c>
      <c r="AS57" s="91"/>
      <c r="AT57" s="91"/>
      <c r="AU57" s="91"/>
      <c r="AV57" s="91" t="s">
        <v>296</v>
      </c>
      <c r="AW57" s="91"/>
      <c r="AX57" s="91"/>
      <c r="AY57" s="91"/>
      <c r="AZ57" s="91"/>
      <c r="BA57" s="85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92"/>
      <c r="BO57" s="85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92"/>
      <c r="CC57" s="85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92"/>
      <c r="CQ57" s="85">
        <f>SUM(BA57:CC57)</f>
        <v>0</v>
      </c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7"/>
    </row>
    <row r="58" spans="1:109" ht="12" customHeight="1" thickBot="1">
      <c r="A58" s="93" t="s">
        <v>297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4"/>
      <c r="AQ58" s="71" t="s">
        <v>174</v>
      </c>
      <c r="AR58" s="90" t="s">
        <v>282</v>
      </c>
      <c r="AS58" s="91"/>
      <c r="AT58" s="91"/>
      <c r="AU58" s="91"/>
      <c r="AV58" s="91" t="s">
        <v>298</v>
      </c>
      <c r="AW58" s="91"/>
      <c r="AX58" s="91"/>
      <c r="AY58" s="91"/>
      <c r="AZ58" s="91"/>
      <c r="BA58" s="85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92"/>
      <c r="BO58" s="85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92"/>
      <c r="CC58" s="85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92"/>
      <c r="CQ58" s="85">
        <f>SUM(BA58:CC58)</f>
        <v>0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7"/>
    </row>
    <row r="59" spans="1:109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</row>
    <row r="60" ht="11.25">
      <c r="DE60" s="11" t="s">
        <v>299</v>
      </c>
    </row>
    <row r="61" spans="1:109" s="8" customFormat="1" ht="35.25" customHeight="1">
      <c r="A61" s="101" t="s">
        <v>27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2"/>
      <c r="AQ61" s="12"/>
      <c r="AR61" s="104" t="s">
        <v>26</v>
      </c>
      <c r="AS61" s="101"/>
      <c r="AT61" s="101"/>
      <c r="AU61" s="102"/>
      <c r="AV61" s="104" t="s">
        <v>30</v>
      </c>
      <c r="AW61" s="101"/>
      <c r="AX61" s="101"/>
      <c r="AY61" s="101"/>
      <c r="AZ61" s="102"/>
      <c r="BA61" s="104" t="s">
        <v>31</v>
      </c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6"/>
      <c r="BO61" s="104" t="s">
        <v>136</v>
      </c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6"/>
      <c r="CC61" s="104" t="s">
        <v>137</v>
      </c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6"/>
      <c r="CQ61" s="107" t="s">
        <v>32</v>
      </c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</row>
    <row r="62" spans="1:109" s="8" customFormat="1" ht="12" thickBot="1">
      <c r="A62" s="101">
        <v>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Q62" s="12"/>
      <c r="AR62" s="97">
        <v>2</v>
      </c>
      <c r="AS62" s="98"/>
      <c r="AT62" s="98"/>
      <c r="AU62" s="103"/>
      <c r="AV62" s="97">
        <v>3</v>
      </c>
      <c r="AW62" s="98"/>
      <c r="AX62" s="98"/>
      <c r="AY62" s="98"/>
      <c r="AZ62" s="103"/>
      <c r="BA62" s="97">
        <v>4</v>
      </c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103"/>
      <c r="BO62" s="97">
        <v>5</v>
      </c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103"/>
      <c r="CC62" s="97">
        <v>6</v>
      </c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103"/>
      <c r="CQ62" s="97">
        <v>7</v>
      </c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</row>
    <row r="63" spans="1:109" ht="12" customHeight="1">
      <c r="A63" s="99" t="s">
        <v>300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00"/>
      <c r="AQ63" s="71" t="s">
        <v>174</v>
      </c>
      <c r="AR63" s="90" t="s">
        <v>287</v>
      </c>
      <c r="AS63" s="91"/>
      <c r="AT63" s="91"/>
      <c r="AU63" s="91"/>
      <c r="AV63" s="91" t="s">
        <v>301</v>
      </c>
      <c r="AW63" s="91"/>
      <c r="AX63" s="91"/>
      <c r="AY63" s="91"/>
      <c r="AZ63" s="91"/>
      <c r="BA63" s="85">
        <f>SUM(BA64:BA65)</f>
        <v>0</v>
      </c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92"/>
      <c r="BO63" s="85">
        <f>SUM(BO64:BO65)</f>
        <v>0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92"/>
      <c r="CC63" s="85">
        <f>SUM(CC64:CC65)</f>
        <v>0</v>
      </c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92"/>
      <c r="CQ63" s="85">
        <f>SUM(CQ64:CQ65)</f>
        <v>0</v>
      </c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7"/>
    </row>
    <row r="64" spans="1:109" ht="24" customHeight="1">
      <c r="A64" s="93" t="s">
        <v>302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71" t="s">
        <v>174</v>
      </c>
      <c r="AR64" s="90" t="s">
        <v>291</v>
      </c>
      <c r="AS64" s="91"/>
      <c r="AT64" s="91"/>
      <c r="AU64" s="91"/>
      <c r="AV64" s="91" t="s">
        <v>303</v>
      </c>
      <c r="AW64" s="91"/>
      <c r="AX64" s="91"/>
      <c r="AY64" s="91"/>
      <c r="AZ64" s="91"/>
      <c r="BA64" s="85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92"/>
      <c r="BO64" s="85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92"/>
      <c r="CC64" s="85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92"/>
      <c r="CQ64" s="85">
        <f aca="true" t="shared" si="1" ref="CQ64:CQ71">SUM(BA64:CC64)</f>
        <v>0</v>
      </c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</row>
    <row r="65" spans="1:109" ht="24" customHeight="1">
      <c r="A65" s="93" t="s">
        <v>304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71" t="s">
        <v>174</v>
      </c>
      <c r="AR65" s="90" t="s">
        <v>305</v>
      </c>
      <c r="AS65" s="91"/>
      <c r="AT65" s="91"/>
      <c r="AU65" s="91"/>
      <c r="AV65" s="91" t="s">
        <v>306</v>
      </c>
      <c r="AW65" s="91"/>
      <c r="AX65" s="91"/>
      <c r="AY65" s="91"/>
      <c r="AZ65" s="91"/>
      <c r="BA65" s="85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92"/>
      <c r="BO65" s="85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92"/>
      <c r="CC65" s="85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92"/>
      <c r="CQ65" s="85">
        <f t="shared" si="1"/>
        <v>0</v>
      </c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7"/>
    </row>
    <row r="66" spans="1:109" ht="12" customHeight="1">
      <c r="A66" s="88" t="s">
        <v>307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9"/>
      <c r="AQ66" s="71" t="s">
        <v>174</v>
      </c>
      <c r="AR66" s="90" t="s">
        <v>293</v>
      </c>
      <c r="AS66" s="91"/>
      <c r="AT66" s="91"/>
      <c r="AU66" s="91"/>
      <c r="AV66" s="91" t="s">
        <v>308</v>
      </c>
      <c r="AW66" s="91"/>
      <c r="AX66" s="91"/>
      <c r="AY66" s="91"/>
      <c r="AZ66" s="91"/>
      <c r="BA66" s="85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92"/>
      <c r="BO66" s="85">
        <v>353655.99</v>
      </c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92"/>
      <c r="CC66" s="85">
        <v>1093.98</v>
      </c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92"/>
      <c r="CQ66" s="85">
        <f t="shared" si="1"/>
        <v>354749.97</v>
      </c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7"/>
    </row>
    <row r="67" spans="1:109" ht="12" customHeight="1">
      <c r="A67" s="88" t="s">
        <v>309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9"/>
      <c r="AQ67" s="71" t="s">
        <v>174</v>
      </c>
      <c r="AR67" s="90" t="s">
        <v>301</v>
      </c>
      <c r="AS67" s="91"/>
      <c r="AT67" s="91"/>
      <c r="AU67" s="91"/>
      <c r="AV67" s="91" t="s">
        <v>310</v>
      </c>
      <c r="AW67" s="91"/>
      <c r="AX67" s="91"/>
      <c r="AY67" s="91"/>
      <c r="AZ67" s="91"/>
      <c r="BA67" s="85">
        <v>449637.08</v>
      </c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92"/>
      <c r="BO67" s="85">
        <v>1995066.69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92"/>
      <c r="CC67" s="85">
        <v>765092.06</v>
      </c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92"/>
      <c r="CQ67" s="85">
        <f t="shared" si="1"/>
        <v>3209795.83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</row>
    <row r="68" spans="1:109" ht="36" customHeight="1">
      <c r="A68" s="93" t="s">
        <v>311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4"/>
      <c r="AQ68" s="71" t="s">
        <v>174</v>
      </c>
      <c r="AR68" s="90" t="s">
        <v>312</v>
      </c>
      <c r="AS68" s="91"/>
      <c r="AT68" s="91"/>
      <c r="AU68" s="91"/>
      <c r="AV68" s="91" t="s">
        <v>313</v>
      </c>
      <c r="AW68" s="91"/>
      <c r="AX68" s="91"/>
      <c r="AY68" s="91"/>
      <c r="AZ68" s="91"/>
      <c r="BA68" s="85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92"/>
      <c r="BO68" s="85">
        <v>1034139.87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92"/>
      <c r="CC68" s="85">
        <v>33963.58</v>
      </c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92"/>
      <c r="CQ68" s="85">
        <f t="shared" si="1"/>
        <v>1068103.45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7"/>
    </row>
    <row r="69" spans="1:109" ht="12" customHeight="1">
      <c r="A69" s="93" t="s">
        <v>314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4"/>
      <c r="AQ69" s="71" t="s">
        <v>174</v>
      </c>
      <c r="AR69" s="90" t="s">
        <v>315</v>
      </c>
      <c r="AS69" s="91"/>
      <c r="AT69" s="91"/>
      <c r="AU69" s="91"/>
      <c r="AV69" s="91" t="s">
        <v>316</v>
      </c>
      <c r="AW69" s="91"/>
      <c r="AX69" s="91"/>
      <c r="AY69" s="91"/>
      <c r="AZ69" s="91"/>
      <c r="BA69" s="85">
        <v>449637.08</v>
      </c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92"/>
      <c r="BO69" s="85">
        <v>960926.82</v>
      </c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92"/>
      <c r="CC69" s="85">
        <v>731128.48</v>
      </c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92"/>
      <c r="CQ69" s="85">
        <f t="shared" si="1"/>
        <v>2141692.38</v>
      </c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</row>
    <row r="70" spans="1:109" ht="12" customHeight="1">
      <c r="A70" s="93" t="s">
        <v>317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4"/>
      <c r="AQ70" s="71" t="s">
        <v>174</v>
      </c>
      <c r="AR70" s="90" t="s">
        <v>318</v>
      </c>
      <c r="AS70" s="91"/>
      <c r="AT70" s="91"/>
      <c r="AU70" s="91"/>
      <c r="AV70" s="91" t="s">
        <v>319</v>
      </c>
      <c r="AW70" s="91"/>
      <c r="AX70" s="91"/>
      <c r="AY70" s="91"/>
      <c r="AZ70" s="91"/>
      <c r="BA70" s="85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92"/>
      <c r="BO70" s="85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92"/>
      <c r="CC70" s="85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92"/>
      <c r="CQ70" s="85">
        <f t="shared" si="1"/>
        <v>0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7"/>
    </row>
    <row r="71" spans="1:109" ht="24" customHeight="1">
      <c r="A71" s="95" t="s">
        <v>320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6"/>
      <c r="AQ71" s="71" t="s">
        <v>174</v>
      </c>
      <c r="AR71" s="90" t="s">
        <v>321</v>
      </c>
      <c r="AS71" s="91"/>
      <c r="AT71" s="91"/>
      <c r="AU71" s="91"/>
      <c r="AV71" s="91"/>
      <c r="AW71" s="91"/>
      <c r="AX71" s="91"/>
      <c r="AY71" s="91"/>
      <c r="AZ71" s="91"/>
      <c r="BA71" s="85">
        <f>BA72-BA73</f>
        <v>-1637.0800000000163</v>
      </c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92"/>
      <c r="BO71" s="85">
        <f>BO72-BO73</f>
        <v>-734551.4899999984</v>
      </c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92"/>
      <c r="CC71" s="85">
        <f>CC72-CC73</f>
        <v>58118.82999999996</v>
      </c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92"/>
      <c r="CQ71" s="85">
        <f t="shared" si="1"/>
        <v>-678069.7399999985</v>
      </c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7"/>
    </row>
    <row r="72" spans="1:109" ht="24" customHeight="1">
      <c r="A72" s="88" t="s">
        <v>322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9"/>
      <c r="AQ72" s="71" t="s">
        <v>174</v>
      </c>
      <c r="AR72" s="90" t="s">
        <v>323</v>
      </c>
      <c r="AS72" s="91"/>
      <c r="AT72" s="91"/>
      <c r="AU72" s="91"/>
      <c r="AV72" s="91"/>
      <c r="AW72" s="91"/>
      <c r="AX72" s="91"/>
      <c r="AY72" s="91"/>
      <c r="AZ72" s="91"/>
      <c r="BA72" s="85">
        <f>BA16-BA38</f>
        <v>-1637.0800000000163</v>
      </c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92"/>
      <c r="BO72" s="85">
        <f>BO16-BO38</f>
        <v>-734551.4899999984</v>
      </c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92"/>
      <c r="CC72" s="85">
        <f>CC16-CC38</f>
        <v>58118.82999999996</v>
      </c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92"/>
      <c r="CQ72" s="85">
        <f>CQ16-CQ38</f>
        <v>-678069.7400000021</v>
      </c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7"/>
    </row>
    <row r="73" spans="1:109" ht="12" customHeight="1">
      <c r="A73" s="88" t="s">
        <v>324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9"/>
      <c r="AQ73" s="71" t="s">
        <v>174</v>
      </c>
      <c r="AR73" s="90" t="s">
        <v>325</v>
      </c>
      <c r="AS73" s="91"/>
      <c r="AT73" s="91"/>
      <c r="AU73" s="91"/>
      <c r="AV73" s="91"/>
      <c r="AW73" s="91"/>
      <c r="AX73" s="91"/>
      <c r="AY73" s="91"/>
      <c r="AZ73" s="91"/>
      <c r="BA73" s="85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92"/>
      <c r="BO73" s="85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92"/>
      <c r="CC73" s="85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92"/>
      <c r="CQ73" s="85">
        <f>SUM(BA73:CC73)</f>
        <v>0</v>
      </c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7"/>
    </row>
    <row r="74" spans="1:109" ht="24" customHeight="1">
      <c r="A74" s="95" t="s">
        <v>326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6"/>
      <c r="AQ74" s="71" t="s">
        <v>174</v>
      </c>
      <c r="AR74" s="90" t="s">
        <v>327</v>
      </c>
      <c r="AS74" s="91"/>
      <c r="AT74" s="91"/>
      <c r="AU74" s="91"/>
      <c r="AV74" s="91"/>
      <c r="AW74" s="91"/>
      <c r="AX74" s="91"/>
      <c r="AY74" s="91"/>
      <c r="AZ74" s="91"/>
      <c r="BA74" s="85">
        <f>SUM(BA75,BA78,BA81,BA84,BA91,BA94,BA97)</f>
        <v>-1637.0800000000163</v>
      </c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92"/>
      <c r="BO74" s="85">
        <f>SUM(BO75,BO78,BO81,BO84,BO91,BO94,BO97)</f>
        <v>-726243.1300000001</v>
      </c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92"/>
      <c r="CC74" s="85">
        <f>SUM(CC75,CC78,CC81,CC84,CC91,CC94,CC97)</f>
        <v>-4080.6899999999487</v>
      </c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92"/>
      <c r="CQ74" s="85">
        <f>SUM(CQ75,CQ78,CQ81,CQ84,CQ91,CQ94,CQ97)</f>
        <v>-731960.8999999998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7"/>
    </row>
    <row r="75" spans="1:109" ht="12" customHeight="1">
      <c r="A75" s="88" t="s">
        <v>328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9"/>
      <c r="AQ75" s="71" t="s">
        <v>174</v>
      </c>
      <c r="AR75" s="90" t="s">
        <v>329</v>
      </c>
      <c r="AS75" s="91"/>
      <c r="AT75" s="91"/>
      <c r="AU75" s="91"/>
      <c r="AV75" s="91"/>
      <c r="AW75" s="91"/>
      <c r="AX75" s="91"/>
      <c r="AY75" s="91"/>
      <c r="AZ75" s="91"/>
      <c r="BA75" s="85">
        <f>BA76-BA77</f>
        <v>0</v>
      </c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92"/>
      <c r="BO75" s="85">
        <f>BO76-BO77</f>
        <v>-692351.52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92"/>
      <c r="CC75" s="85">
        <f>CC76-CC77</f>
        <v>0</v>
      </c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92"/>
      <c r="CQ75" s="85">
        <f>CQ76-CQ77</f>
        <v>-692351.52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7"/>
    </row>
    <row r="76" spans="1:109" ht="24" customHeight="1">
      <c r="A76" s="93" t="s">
        <v>330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4"/>
      <c r="AQ76" s="71" t="s">
        <v>174</v>
      </c>
      <c r="AR76" s="90" t="s">
        <v>331</v>
      </c>
      <c r="AS76" s="91"/>
      <c r="AT76" s="91"/>
      <c r="AU76" s="91"/>
      <c r="AV76" s="91" t="s">
        <v>327</v>
      </c>
      <c r="AW76" s="91"/>
      <c r="AX76" s="91"/>
      <c r="AY76" s="91"/>
      <c r="AZ76" s="91"/>
      <c r="BA76" s="85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92"/>
      <c r="BO76" s="85">
        <v>341788.35</v>
      </c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92"/>
      <c r="CC76" s="85">
        <v>33963.58</v>
      </c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92"/>
      <c r="CQ76" s="85">
        <f>SUM(BA76:CC76)</f>
        <v>375751.93</v>
      </c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7"/>
    </row>
    <row r="77" spans="1:109" ht="12" customHeight="1">
      <c r="A77" s="93" t="s">
        <v>332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4"/>
      <c r="AQ77" s="71" t="s">
        <v>174</v>
      </c>
      <c r="AR77" s="90" t="s">
        <v>333</v>
      </c>
      <c r="AS77" s="91"/>
      <c r="AT77" s="91"/>
      <c r="AU77" s="91"/>
      <c r="AV77" s="91" t="s">
        <v>334</v>
      </c>
      <c r="AW77" s="91"/>
      <c r="AX77" s="91"/>
      <c r="AY77" s="91"/>
      <c r="AZ77" s="91"/>
      <c r="BA77" s="85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92"/>
      <c r="BO77" s="85">
        <v>1034139.87</v>
      </c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92"/>
      <c r="CC77" s="85">
        <v>33963.58</v>
      </c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92"/>
      <c r="CQ77" s="85">
        <f>SUM(BA77:CC77)</f>
        <v>1068103.45</v>
      </c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7"/>
    </row>
    <row r="78" spans="1:109" ht="12" customHeight="1">
      <c r="A78" s="88" t="s">
        <v>335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9"/>
      <c r="AQ78" s="71" t="s">
        <v>174</v>
      </c>
      <c r="AR78" s="90" t="s">
        <v>336</v>
      </c>
      <c r="AS78" s="91"/>
      <c r="AT78" s="91"/>
      <c r="AU78" s="91"/>
      <c r="AV78" s="91"/>
      <c r="AW78" s="91"/>
      <c r="AX78" s="91"/>
      <c r="AY78" s="91"/>
      <c r="AZ78" s="91"/>
      <c r="BA78" s="85">
        <f>BA79-BA80</f>
        <v>0</v>
      </c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92"/>
      <c r="BO78" s="85">
        <f>BO79-BO80</f>
        <v>0</v>
      </c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92"/>
      <c r="CC78" s="85">
        <f>CC79-CC80</f>
        <v>0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92"/>
      <c r="CQ78" s="85">
        <f>CQ79-CQ80</f>
        <v>0</v>
      </c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7"/>
    </row>
    <row r="79" spans="1:109" ht="24" customHeight="1">
      <c r="A79" s="93" t="s">
        <v>337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4"/>
      <c r="AQ79" s="71" t="s">
        <v>174</v>
      </c>
      <c r="AR79" s="90" t="s">
        <v>338</v>
      </c>
      <c r="AS79" s="91"/>
      <c r="AT79" s="91"/>
      <c r="AU79" s="91"/>
      <c r="AV79" s="91" t="s">
        <v>329</v>
      </c>
      <c r="AW79" s="91"/>
      <c r="AX79" s="91"/>
      <c r="AY79" s="91"/>
      <c r="AZ79" s="91"/>
      <c r="BA79" s="85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92"/>
      <c r="BO79" s="85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92"/>
      <c r="CC79" s="85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92"/>
      <c r="CQ79" s="85">
        <f>SUM(BA79:CC79)</f>
        <v>0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7"/>
    </row>
    <row r="80" spans="1:109" ht="12" customHeight="1">
      <c r="A80" s="93" t="s">
        <v>339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4"/>
      <c r="AQ80" s="71" t="s">
        <v>174</v>
      </c>
      <c r="AR80" s="90" t="s">
        <v>340</v>
      </c>
      <c r="AS80" s="91"/>
      <c r="AT80" s="91"/>
      <c r="AU80" s="91"/>
      <c r="AV80" s="91" t="s">
        <v>341</v>
      </c>
      <c r="AW80" s="91"/>
      <c r="AX80" s="91"/>
      <c r="AY80" s="91"/>
      <c r="AZ80" s="91"/>
      <c r="BA80" s="85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92"/>
      <c r="BO80" s="85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92"/>
      <c r="CC80" s="85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92"/>
      <c r="CQ80" s="85">
        <f>SUM(BA80:CC80)</f>
        <v>0</v>
      </c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7"/>
    </row>
    <row r="81" spans="1:109" ht="12" customHeight="1">
      <c r="A81" s="88" t="s">
        <v>342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9"/>
      <c r="AQ81" s="71" t="s">
        <v>174</v>
      </c>
      <c r="AR81" s="90" t="s">
        <v>343</v>
      </c>
      <c r="AS81" s="91"/>
      <c r="AT81" s="91"/>
      <c r="AU81" s="91"/>
      <c r="AV81" s="91"/>
      <c r="AW81" s="91"/>
      <c r="AX81" s="91"/>
      <c r="AY81" s="91"/>
      <c r="AZ81" s="91"/>
      <c r="BA81" s="85">
        <f>BA82-BA83</f>
        <v>0</v>
      </c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92"/>
      <c r="BO81" s="85">
        <f>BO82-BO83</f>
        <v>0</v>
      </c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92"/>
      <c r="CC81" s="85">
        <f>CC82-CC83</f>
        <v>0</v>
      </c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92"/>
      <c r="CQ81" s="85">
        <f>CQ82-CQ83</f>
        <v>0</v>
      </c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7"/>
    </row>
    <row r="82" spans="1:109" ht="24" customHeight="1">
      <c r="A82" s="93" t="s">
        <v>344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4"/>
      <c r="AQ82" s="71" t="s">
        <v>174</v>
      </c>
      <c r="AR82" s="90" t="s">
        <v>345</v>
      </c>
      <c r="AS82" s="91"/>
      <c r="AT82" s="91"/>
      <c r="AU82" s="91"/>
      <c r="AV82" s="91" t="s">
        <v>336</v>
      </c>
      <c r="AW82" s="91"/>
      <c r="AX82" s="91"/>
      <c r="AY82" s="91"/>
      <c r="AZ82" s="91"/>
      <c r="BA82" s="85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92"/>
      <c r="BO82" s="85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92"/>
      <c r="CC82" s="85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92"/>
      <c r="CQ82" s="85">
        <f>SUM(BA82:CC82)</f>
        <v>0</v>
      </c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7"/>
    </row>
    <row r="83" spans="1:109" ht="12" customHeight="1">
      <c r="A83" s="93" t="s">
        <v>346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4"/>
      <c r="AQ83" s="71" t="s">
        <v>174</v>
      </c>
      <c r="AR83" s="90" t="s">
        <v>347</v>
      </c>
      <c r="AS83" s="91"/>
      <c r="AT83" s="91"/>
      <c r="AU83" s="91"/>
      <c r="AV83" s="91" t="s">
        <v>348</v>
      </c>
      <c r="AW83" s="91"/>
      <c r="AX83" s="91"/>
      <c r="AY83" s="91"/>
      <c r="AZ83" s="91"/>
      <c r="BA83" s="85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92"/>
      <c r="BO83" s="85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92"/>
      <c r="CC83" s="85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92"/>
      <c r="CQ83" s="85">
        <f>SUM(BA83:CC83)</f>
        <v>0</v>
      </c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7"/>
    </row>
    <row r="84" spans="1:109" ht="12" customHeight="1">
      <c r="A84" s="88" t="s">
        <v>349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9"/>
      <c r="AQ84" s="71" t="s">
        <v>174</v>
      </c>
      <c r="AR84" s="90" t="s">
        <v>350</v>
      </c>
      <c r="AS84" s="91"/>
      <c r="AT84" s="91"/>
      <c r="AU84" s="91"/>
      <c r="AV84" s="91"/>
      <c r="AW84" s="91"/>
      <c r="AX84" s="91"/>
      <c r="AY84" s="91"/>
      <c r="AZ84" s="91"/>
      <c r="BA84" s="85">
        <f>BA85-BA86</f>
        <v>-1637.0800000000163</v>
      </c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92"/>
      <c r="BO84" s="85">
        <f>BO85-BO86</f>
        <v>-33888.05000000005</v>
      </c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92"/>
      <c r="CC84" s="85">
        <f>CC85-CC86</f>
        <v>-3911.319999999949</v>
      </c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92"/>
      <c r="CQ84" s="85">
        <f>CQ85-CQ86</f>
        <v>-39436.44999999972</v>
      </c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7"/>
    </row>
    <row r="85" spans="1:109" ht="24" customHeight="1">
      <c r="A85" s="93" t="s">
        <v>351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4"/>
      <c r="AQ85" s="71" t="s">
        <v>174</v>
      </c>
      <c r="AR85" s="90" t="s">
        <v>352</v>
      </c>
      <c r="AS85" s="91"/>
      <c r="AT85" s="91"/>
      <c r="AU85" s="91"/>
      <c r="AV85" s="91" t="s">
        <v>353</v>
      </c>
      <c r="AW85" s="91"/>
      <c r="AX85" s="91"/>
      <c r="AY85" s="91"/>
      <c r="AZ85" s="91"/>
      <c r="BA85" s="85">
        <v>448065.04</v>
      </c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92"/>
      <c r="BO85" s="85">
        <v>910925.94</v>
      </c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92"/>
      <c r="CC85" s="85">
        <v>720333.12</v>
      </c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92"/>
      <c r="CQ85" s="85">
        <f>SUM(BA85:CC85)</f>
        <v>2079324.1</v>
      </c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7"/>
    </row>
    <row r="86" spans="1:109" ht="12" customHeight="1" thickBot="1">
      <c r="A86" s="93" t="s">
        <v>354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4"/>
      <c r="AQ86" s="71" t="s">
        <v>174</v>
      </c>
      <c r="AR86" s="90" t="s">
        <v>355</v>
      </c>
      <c r="AS86" s="91"/>
      <c r="AT86" s="91"/>
      <c r="AU86" s="91"/>
      <c r="AV86" s="91" t="s">
        <v>356</v>
      </c>
      <c r="AW86" s="91"/>
      <c r="AX86" s="91"/>
      <c r="AY86" s="91"/>
      <c r="AZ86" s="91"/>
      <c r="BA86" s="85">
        <v>449702.12</v>
      </c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92"/>
      <c r="BO86" s="85">
        <v>944813.99</v>
      </c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92"/>
      <c r="CC86" s="85">
        <v>724244.44</v>
      </c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92"/>
      <c r="CQ86" s="85">
        <f>SUM(BA86:CC86)</f>
        <v>2118760.55</v>
      </c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7"/>
    </row>
    <row r="87" spans="1:109" ht="3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</row>
    <row r="88" ht="11.25">
      <c r="DE88" s="11" t="s">
        <v>357</v>
      </c>
    </row>
    <row r="89" spans="1:109" s="8" customFormat="1" ht="35.25" customHeight="1">
      <c r="A89" s="101" t="s">
        <v>27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2"/>
      <c r="AQ89" s="12"/>
      <c r="AR89" s="104" t="s">
        <v>26</v>
      </c>
      <c r="AS89" s="101"/>
      <c r="AT89" s="101"/>
      <c r="AU89" s="102"/>
      <c r="AV89" s="104" t="s">
        <v>30</v>
      </c>
      <c r="AW89" s="101"/>
      <c r="AX89" s="101"/>
      <c r="AY89" s="101"/>
      <c r="AZ89" s="102"/>
      <c r="BA89" s="104" t="s">
        <v>31</v>
      </c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6"/>
      <c r="BO89" s="104" t="s">
        <v>136</v>
      </c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6"/>
      <c r="CC89" s="104" t="s">
        <v>137</v>
      </c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6"/>
      <c r="CQ89" s="107" t="s">
        <v>32</v>
      </c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</row>
    <row r="90" spans="1:109" s="8" customFormat="1" ht="12" thickBot="1">
      <c r="A90" s="101">
        <v>1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2"/>
      <c r="AQ90" s="12"/>
      <c r="AR90" s="97">
        <v>2</v>
      </c>
      <c r="AS90" s="98"/>
      <c r="AT90" s="98"/>
      <c r="AU90" s="103"/>
      <c r="AV90" s="97">
        <v>3</v>
      </c>
      <c r="AW90" s="98"/>
      <c r="AX90" s="98"/>
      <c r="AY90" s="98"/>
      <c r="AZ90" s="103"/>
      <c r="BA90" s="97">
        <v>4</v>
      </c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103"/>
      <c r="BO90" s="97">
        <v>5</v>
      </c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103"/>
      <c r="CC90" s="97">
        <v>6</v>
      </c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103"/>
      <c r="CQ90" s="97">
        <v>7</v>
      </c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</row>
    <row r="91" spans="1:109" ht="12" customHeight="1">
      <c r="A91" s="99" t="s">
        <v>358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00"/>
      <c r="AQ91" s="71" t="s">
        <v>174</v>
      </c>
      <c r="AR91" s="90" t="s">
        <v>359</v>
      </c>
      <c r="AS91" s="91"/>
      <c r="AT91" s="91"/>
      <c r="AU91" s="91"/>
      <c r="AV91" s="91"/>
      <c r="AW91" s="91"/>
      <c r="AX91" s="91"/>
      <c r="AY91" s="91"/>
      <c r="AZ91" s="91"/>
      <c r="BA91" s="85">
        <f>BA92-BA93</f>
        <v>0</v>
      </c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92"/>
      <c r="BO91" s="85">
        <f>BO92-BO93</f>
        <v>0</v>
      </c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92"/>
      <c r="CC91" s="85">
        <f>CC92-CC93</f>
        <v>0</v>
      </c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92"/>
      <c r="CQ91" s="85">
        <f>CQ92-CQ93</f>
        <v>0</v>
      </c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7"/>
    </row>
    <row r="92" spans="1:109" ht="24" customHeight="1">
      <c r="A92" s="93" t="s">
        <v>360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71" t="s">
        <v>174</v>
      </c>
      <c r="AR92" s="90" t="s">
        <v>361</v>
      </c>
      <c r="AS92" s="91"/>
      <c r="AT92" s="91"/>
      <c r="AU92" s="91"/>
      <c r="AV92" s="91" t="s">
        <v>343</v>
      </c>
      <c r="AW92" s="91"/>
      <c r="AX92" s="91"/>
      <c r="AY92" s="91"/>
      <c r="AZ92" s="91"/>
      <c r="BA92" s="85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92"/>
      <c r="BO92" s="85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92"/>
      <c r="CC92" s="85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92"/>
      <c r="CQ92" s="85">
        <f>SUM(BA92:CC92)</f>
        <v>0</v>
      </c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7"/>
    </row>
    <row r="93" spans="1:109" ht="12" customHeight="1">
      <c r="A93" s="93" t="s">
        <v>362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4"/>
      <c r="AQ93" s="71" t="s">
        <v>174</v>
      </c>
      <c r="AR93" s="90" t="s">
        <v>363</v>
      </c>
      <c r="AS93" s="91"/>
      <c r="AT93" s="91"/>
      <c r="AU93" s="91"/>
      <c r="AV93" s="91" t="s">
        <v>364</v>
      </c>
      <c r="AW93" s="91"/>
      <c r="AX93" s="91"/>
      <c r="AY93" s="91"/>
      <c r="AZ93" s="91"/>
      <c r="BA93" s="85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92"/>
      <c r="BO93" s="85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92"/>
      <c r="CC93" s="85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92"/>
      <c r="CQ93" s="85">
        <f>SUM(BA93:CC93)</f>
        <v>0</v>
      </c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7"/>
    </row>
    <row r="94" spans="1:109" ht="24" customHeight="1">
      <c r="A94" s="88" t="s">
        <v>365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9"/>
      <c r="AQ94" s="71" t="s">
        <v>174</v>
      </c>
      <c r="AR94" s="90" t="s">
        <v>366</v>
      </c>
      <c r="AS94" s="91"/>
      <c r="AT94" s="91"/>
      <c r="AU94" s="91"/>
      <c r="AV94" s="91"/>
      <c r="AW94" s="91"/>
      <c r="AX94" s="91"/>
      <c r="AY94" s="91"/>
      <c r="AZ94" s="91"/>
      <c r="BA94" s="85">
        <f>BA95-BA96</f>
        <v>0</v>
      </c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92"/>
      <c r="BO94" s="85">
        <f>BO95-BO96</f>
        <v>0</v>
      </c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92"/>
      <c r="CC94" s="85">
        <f>CC95-CC96</f>
        <v>0</v>
      </c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92"/>
      <c r="CQ94" s="85">
        <f>CQ95-CQ96</f>
        <v>0</v>
      </c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7"/>
    </row>
    <row r="95" spans="1:109" ht="24" customHeight="1">
      <c r="A95" s="93" t="s">
        <v>367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4"/>
      <c r="AQ95" s="71" t="s">
        <v>174</v>
      </c>
      <c r="AR95" s="90" t="s">
        <v>368</v>
      </c>
      <c r="AS95" s="91"/>
      <c r="AT95" s="91"/>
      <c r="AU95" s="91"/>
      <c r="AV95" s="91" t="s">
        <v>369</v>
      </c>
      <c r="AW95" s="91"/>
      <c r="AX95" s="91"/>
      <c r="AY95" s="91"/>
      <c r="AZ95" s="91"/>
      <c r="BA95" s="85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92"/>
      <c r="BO95" s="85">
        <v>17741660.22</v>
      </c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92"/>
      <c r="CC95" s="85">
        <v>834710.18</v>
      </c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92"/>
      <c r="CQ95" s="85">
        <f>SUM(BA95:CC95)</f>
        <v>18576370.4</v>
      </c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7"/>
    </row>
    <row r="96" spans="1:109" ht="12" customHeight="1">
      <c r="A96" s="93" t="s">
        <v>370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4"/>
      <c r="AQ96" s="71" t="s">
        <v>174</v>
      </c>
      <c r="AR96" s="90" t="s">
        <v>371</v>
      </c>
      <c r="AS96" s="91"/>
      <c r="AT96" s="91"/>
      <c r="AU96" s="91"/>
      <c r="AV96" s="91" t="s">
        <v>369</v>
      </c>
      <c r="AW96" s="91"/>
      <c r="AX96" s="91"/>
      <c r="AY96" s="91"/>
      <c r="AZ96" s="91"/>
      <c r="BA96" s="85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92"/>
      <c r="BO96" s="85">
        <v>17741660.22</v>
      </c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92"/>
      <c r="CC96" s="85">
        <v>834710.18</v>
      </c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92"/>
      <c r="CQ96" s="85">
        <f>SUM(BA96:CC96)</f>
        <v>18576370.4</v>
      </c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7"/>
    </row>
    <row r="97" spans="1:109" ht="12" customHeight="1">
      <c r="A97" s="88" t="s">
        <v>372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9"/>
      <c r="AQ97" s="71" t="s">
        <v>174</v>
      </c>
      <c r="AR97" s="90" t="s">
        <v>373</v>
      </c>
      <c r="AS97" s="91"/>
      <c r="AT97" s="91"/>
      <c r="AU97" s="91"/>
      <c r="AV97" s="91" t="s">
        <v>369</v>
      </c>
      <c r="AW97" s="91"/>
      <c r="AX97" s="91"/>
      <c r="AY97" s="91"/>
      <c r="AZ97" s="91"/>
      <c r="BA97" s="85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92"/>
      <c r="BO97" s="85">
        <v>-3.56</v>
      </c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92"/>
      <c r="CC97" s="85">
        <v>-169.37</v>
      </c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92"/>
      <c r="CQ97" s="85">
        <f>SUM(BA97:CC97)</f>
        <v>-172.93</v>
      </c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7"/>
    </row>
    <row r="98" spans="1:109" ht="24" customHeight="1">
      <c r="A98" s="95" t="s">
        <v>374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6"/>
      <c r="AQ98" s="71" t="s">
        <v>174</v>
      </c>
      <c r="AR98" s="90" t="s">
        <v>375</v>
      </c>
      <c r="AS98" s="91"/>
      <c r="AT98" s="91"/>
      <c r="AU98" s="91"/>
      <c r="AV98" s="91"/>
      <c r="AW98" s="91"/>
      <c r="AX98" s="91"/>
      <c r="AY98" s="91"/>
      <c r="AZ98" s="91"/>
      <c r="BA98" s="85">
        <f>BA99-BA122</f>
        <v>0</v>
      </c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92"/>
      <c r="BO98" s="85">
        <f>BO99-BO122</f>
        <v>-8308.359999999404</v>
      </c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92"/>
      <c r="CC98" s="85">
        <f>CC99-CC122</f>
        <v>62199.52000000002</v>
      </c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92"/>
      <c r="CQ98" s="85">
        <f>CQ99-CQ122</f>
        <v>53891.16000000015</v>
      </c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7"/>
    </row>
    <row r="99" spans="1:109" ht="24" customHeight="1">
      <c r="A99" s="95" t="s">
        <v>376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6"/>
      <c r="AQ99" s="71" t="s">
        <v>174</v>
      </c>
      <c r="AR99" s="90" t="s">
        <v>377</v>
      </c>
      <c r="AS99" s="91"/>
      <c r="AT99" s="91"/>
      <c r="AU99" s="91"/>
      <c r="AV99" s="91"/>
      <c r="AW99" s="91"/>
      <c r="AX99" s="91"/>
      <c r="AY99" s="91"/>
      <c r="AZ99" s="91"/>
      <c r="BA99" s="85">
        <f>SUM(BA100,BA103,BA106,BA109,BA112,BA119)</f>
        <v>0</v>
      </c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92"/>
      <c r="BO99" s="85">
        <f>SUM(BO100,BO103,BO106,BO109,BO112,BO119)</f>
        <v>-8308.359999999404</v>
      </c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92"/>
      <c r="CC99" s="85">
        <f>SUM(CC100,CC103,CC106,CC109,CC112,CC119)</f>
        <v>62199.52000000002</v>
      </c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92"/>
      <c r="CQ99" s="85">
        <f>SUM(CQ100,CQ103,CQ106,CQ109,CQ112,CQ119)</f>
        <v>53891.16000000015</v>
      </c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7"/>
    </row>
    <row r="100" spans="1:109" ht="12" customHeight="1">
      <c r="A100" s="88" t="s">
        <v>378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9"/>
      <c r="AQ100" s="71" t="s">
        <v>174</v>
      </c>
      <c r="AR100" s="90" t="s">
        <v>379</v>
      </c>
      <c r="AS100" s="91"/>
      <c r="AT100" s="91"/>
      <c r="AU100" s="91"/>
      <c r="AV100" s="91"/>
      <c r="AW100" s="91"/>
      <c r="AX100" s="91"/>
      <c r="AY100" s="91"/>
      <c r="AZ100" s="91"/>
      <c r="BA100" s="85">
        <f>BA101-BA102</f>
        <v>0</v>
      </c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92"/>
      <c r="BO100" s="85">
        <f>BO101-BO102</f>
        <v>-8308.359999999404</v>
      </c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92"/>
      <c r="CC100" s="85">
        <f>CC101-CC102</f>
        <v>62199.52000000002</v>
      </c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92"/>
      <c r="CQ100" s="85">
        <f>CQ101-CQ102</f>
        <v>53891.16000000015</v>
      </c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7"/>
    </row>
    <row r="101" spans="1:109" ht="24" customHeight="1">
      <c r="A101" s="93" t="s">
        <v>380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4"/>
      <c r="AQ101" s="71" t="s">
        <v>174</v>
      </c>
      <c r="AR101" s="90" t="s">
        <v>381</v>
      </c>
      <c r="AS101" s="91"/>
      <c r="AT101" s="91"/>
      <c r="AU101" s="91"/>
      <c r="AV101" s="91" t="s">
        <v>382</v>
      </c>
      <c r="AW101" s="91"/>
      <c r="AX101" s="91"/>
      <c r="AY101" s="91"/>
      <c r="AZ101" s="91"/>
      <c r="BA101" s="85">
        <v>448000</v>
      </c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92"/>
      <c r="BO101" s="85">
        <v>17307838</v>
      </c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92"/>
      <c r="CC101" s="85">
        <v>894333.41</v>
      </c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92"/>
      <c r="CQ101" s="85">
        <f>SUM(BA101:CC101)</f>
        <v>18650171.41</v>
      </c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7"/>
    </row>
    <row r="102" spans="1:109" ht="12" customHeight="1">
      <c r="A102" s="93" t="s">
        <v>383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4"/>
      <c r="AQ102" s="71" t="s">
        <v>174</v>
      </c>
      <c r="AR102" s="90" t="s">
        <v>384</v>
      </c>
      <c r="AS102" s="91"/>
      <c r="AT102" s="91"/>
      <c r="AU102" s="91"/>
      <c r="AV102" s="91" t="s">
        <v>385</v>
      </c>
      <c r="AW102" s="91"/>
      <c r="AX102" s="91"/>
      <c r="AY102" s="91"/>
      <c r="AZ102" s="91"/>
      <c r="BA102" s="85">
        <v>448000</v>
      </c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92"/>
      <c r="BO102" s="85">
        <v>17316146.36</v>
      </c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92"/>
      <c r="CC102" s="85">
        <v>832133.89</v>
      </c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92"/>
      <c r="CQ102" s="85">
        <f>SUM(BA102:CC102)</f>
        <v>18596280.25</v>
      </c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7"/>
    </row>
    <row r="103" spans="1:109" ht="12" customHeight="1">
      <c r="A103" s="88" t="s">
        <v>386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9"/>
      <c r="AQ103" s="71" t="s">
        <v>174</v>
      </c>
      <c r="AR103" s="90" t="s">
        <v>387</v>
      </c>
      <c r="AS103" s="91"/>
      <c r="AT103" s="91"/>
      <c r="AU103" s="91"/>
      <c r="AV103" s="91"/>
      <c r="AW103" s="91"/>
      <c r="AX103" s="91"/>
      <c r="AY103" s="91"/>
      <c r="AZ103" s="91"/>
      <c r="BA103" s="85">
        <f>BA104-BA105</f>
        <v>0</v>
      </c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92"/>
      <c r="BO103" s="85">
        <f>BO104-BO105</f>
        <v>0</v>
      </c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92"/>
      <c r="CC103" s="85">
        <f>CC104-CC105</f>
        <v>0</v>
      </c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92"/>
      <c r="CQ103" s="85">
        <f>CQ104-CQ105</f>
        <v>0</v>
      </c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7"/>
    </row>
    <row r="104" spans="1:109" ht="36" customHeight="1">
      <c r="A104" s="93" t="s">
        <v>388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4"/>
      <c r="AQ104" s="71" t="s">
        <v>174</v>
      </c>
      <c r="AR104" s="90" t="s">
        <v>389</v>
      </c>
      <c r="AS104" s="91"/>
      <c r="AT104" s="91"/>
      <c r="AU104" s="91"/>
      <c r="AV104" s="91" t="s">
        <v>390</v>
      </c>
      <c r="AW104" s="91"/>
      <c r="AX104" s="91"/>
      <c r="AY104" s="91"/>
      <c r="AZ104" s="91"/>
      <c r="BA104" s="85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92"/>
      <c r="BO104" s="85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92"/>
      <c r="CC104" s="85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92"/>
      <c r="CQ104" s="85">
        <f>SUM(BA104:CC104)</f>
        <v>0</v>
      </c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7"/>
    </row>
    <row r="105" spans="1:109" ht="24" customHeight="1">
      <c r="A105" s="93" t="s">
        <v>391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4"/>
      <c r="AQ105" s="71" t="s">
        <v>174</v>
      </c>
      <c r="AR105" s="90" t="s">
        <v>392</v>
      </c>
      <c r="AS105" s="91"/>
      <c r="AT105" s="91"/>
      <c r="AU105" s="91"/>
      <c r="AV105" s="91" t="s">
        <v>393</v>
      </c>
      <c r="AW105" s="91"/>
      <c r="AX105" s="91"/>
      <c r="AY105" s="91"/>
      <c r="AZ105" s="91"/>
      <c r="BA105" s="85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92"/>
      <c r="BO105" s="85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92"/>
      <c r="CC105" s="85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92"/>
      <c r="CQ105" s="85">
        <f>SUM(BA105:CC105)</f>
        <v>0</v>
      </c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7"/>
    </row>
    <row r="106" spans="1:109" ht="12" customHeight="1">
      <c r="A106" s="88" t="s">
        <v>394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9"/>
      <c r="AQ106" s="71" t="s">
        <v>174</v>
      </c>
      <c r="AR106" s="90" t="s">
        <v>356</v>
      </c>
      <c r="AS106" s="91"/>
      <c r="AT106" s="91"/>
      <c r="AU106" s="91"/>
      <c r="AV106" s="91"/>
      <c r="AW106" s="91"/>
      <c r="AX106" s="91"/>
      <c r="AY106" s="91"/>
      <c r="AZ106" s="91"/>
      <c r="BA106" s="85">
        <f>BA107-BA108</f>
        <v>0</v>
      </c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92"/>
      <c r="BO106" s="85">
        <f>BO107-BO108</f>
        <v>0</v>
      </c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92"/>
      <c r="CC106" s="85">
        <f>CC107-CC108</f>
        <v>0</v>
      </c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92"/>
      <c r="CQ106" s="85">
        <f>CQ107-CQ108</f>
        <v>0</v>
      </c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7"/>
    </row>
    <row r="107" spans="1:109" ht="36" customHeight="1">
      <c r="A107" s="93" t="s">
        <v>395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4"/>
      <c r="AQ107" s="71" t="s">
        <v>174</v>
      </c>
      <c r="AR107" s="90" t="s">
        <v>396</v>
      </c>
      <c r="AS107" s="91"/>
      <c r="AT107" s="91"/>
      <c r="AU107" s="91"/>
      <c r="AV107" s="91" t="s">
        <v>397</v>
      </c>
      <c r="AW107" s="91"/>
      <c r="AX107" s="91"/>
      <c r="AY107" s="91"/>
      <c r="AZ107" s="91"/>
      <c r="BA107" s="85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92"/>
      <c r="BO107" s="85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92"/>
      <c r="CC107" s="85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92"/>
      <c r="CQ107" s="85">
        <f>SUM(BA107:CC107)</f>
        <v>0</v>
      </c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7"/>
    </row>
    <row r="108" spans="1:109" ht="24" customHeight="1">
      <c r="A108" s="93" t="s">
        <v>398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4"/>
      <c r="AQ108" s="71" t="s">
        <v>174</v>
      </c>
      <c r="AR108" s="90" t="s">
        <v>399</v>
      </c>
      <c r="AS108" s="91"/>
      <c r="AT108" s="91"/>
      <c r="AU108" s="91"/>
      <c r="AV108" s="91" t="s">
        <v>400</v>
      </c>
      <c r="AW108" s="91"/>
      <c r="AX108" s="91"/>
      <c r="AY108" s="91"/>
      <c r="AZ108" s="91"/>
      <c r="BA108" s="85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92"/>
      <c r="BO108" s="85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92"/>
      <c r="CC108" s="85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92"/>
      <c r="CQ108" s="85">
        <f>SUM(BA108:CC108)</f>
        <v>0</v>
      </c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7"/>
    </row>
    <row r="109" spans="1:109" ht="12" customHeight="1">
      <c r="A109" s="88" t="s">
        <v>401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9"/>
      <c r="AQ109" s="71" t="s">
        <v>174</v>
      </c>
      <c r="AR109" s="90" t="s">
        <v>402</v>
      </c>
      <c r="AS109" s="91"/>
      <c r="AT109" s="91"/>
      <c r="AU109" s="91"/>
      <c r="AV109" s="91"/>
      <c r="AW109" s="91"/>
      <c r="AX109" s="91"/>
      <c r="AY109" s="91"/>
      <c r="AZ109" s="91"/>
      <c r="BA109" s="85">
        <f>BA110-BA111</f>
        <v>0</v>
      </c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92"/>
      <c r="BO109" s="85">
        <f>BO110-BO111</f>
        <v>0</v>
      </c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92"/>
      <c r="CC109" s="85">
        <f>CC110-CC111</f>
        <v>0</v>
      </c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92"/>
      <c r="CQ109" s="85">
        <f>CQ110-CQ111</f>
        <v>0</v>
      </c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7"/>
    </row>
    <row r="110" spans="1:109" ht="36" customHeight="1">
      <c r="A110" s="93" t="s">
        <v>403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4"/>
      <c r="AQ110" s="71" t="s">
        <v>174</v>
      </c>
      <c r="AR110" s="90" t="s">
        <v>404</v>
      </c>
      <c r="AS110" s="91"/>
      <c r="AT110" s="91"/>
      <c r="AU110" s="91"/>
      <c r="AV110" s="91" t="s">
        <v>405</v>
      </c>
      <c r="AW110" s="91"/>
      <c r="AX110" s="91"/>
      <c r="AY110" s="91"/>
      <c r="AZ110" s="91"/>
      <c r="BA110" s="85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92"/>
      <c r="BO110" s="85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92"/>
      <c r="CC110" s="85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92"/>
      <c r="CQ110" s="85">
        <f>SUM(BA110:CC110)</f>
        <v>0</v>
      </c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7"/>
    </row>
    <row r="111" spans="1:109" ht="24" customHeight="1">
      <c r="A111" s="93" t="s">
        <v>406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4"/>
      <c r="AQ111" s="71" t="s">
        <v>174</v>
      </c>
      <c r="AR111" s="90" t="s">
        <v>407</v>
      </c>
      <c r="AS111" s="91"/>
      <c r="AT111" s="91"/>
      <c r="AU111" s="91"/>
      <c r="AV111" s="91" t="s">
        <v>408</v>
      </c>
      <c r="AW111" s="91"/>
      <c r="AX111" s="91"/>
      <c r="AY111" s="91"/>
      <c r="AZ111" s="91"/>
      <c r="BA111" s="85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92"/>
      <c r="BO111" s="85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92"/>
      <c r="CC111" s="85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92"/>
      <c r="CQ111" s="85">
        <f>SUM(BA111:CC111)</f>
        <v>0</v>
      </c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7"/>
    </row>
    <row r="112" spans="1:109" ht="12" customHeight="1">
      <c r="A112" s="88" t="s">
        <v>409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9"/>
      <c r="AQ112" s="71" t="s">
        <v>174</v>
      </c>
      <c r="AR112" s="90" t="s">
        <v>410</v>
      </c>
      <c r="AS112" s="91"/>
      <c r="AT112" s="91"/>
      <c r="AU112" s="91"/>
      <c r="AV112" s="91"/>
      <c r="AW112" s="91"/>
      <c r="AX112" s="91"/>
      <c r="AY112" s="91"/>
      <c r="AZ112" s="91"/>
      <c r="BA112" s="85">
        <f>BA113-BA114</f>
        <v>0</v>
      </c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92"/>
      <c r="BO112" s="85">
        <f>BO113-BO114</f>
        <v>0</v>
      </c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92"/>
      <c r="CC112" s="85">
        <f>CC113-CC114</f>
        <v>0</v>
      </c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92"/>
      <c r="CQ112" s="85">
        <f>CQ113-CQ114</f>
        <v>0</v>
      </c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7"/>
    </row>
    <row r="113" spans="1:109" ht="24" customHeight="1">
      <c r="A113" s="93" t="s">
        <v>411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4"/>
      <c r="AQ113" s="71" t="s">
        <v>174</v>
      </c>
      <c r="AR113" s="90" t="s">
        <v>412</v>
      </c>
      <c r="AS113" s="91"/>
      <c r="AT113" s="91"/>
      <c r="AU113" s="91"/>
      <c r="AV113" s="91" t="s">
        <v>413</v>
      </c>
      <c r="AW113" s="91"/>
      <c r="AX113" s="91"/>
      <c r="AY113" s="91"/>
      <c r="AZ113" s="91"/>
      <c r="BA113" s="85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92"/>
      <c r="BO113" s="85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92"/>
      <c r="CC113" s="85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92"/>
      <c r="CQ113" s="85">
        <f>SUM(BA113:CC113)</f>
        <v>0</v>
      </c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7"/>
    </row>
    <row r="114" spans="1:109" ht="12" customHeight="1" thickBot="1">
      <c r="A114" s="93" t="s">
        <v>414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71" t="s">
        <v>174</v>
      </c>
      <c r="AR114" s="90" t="s">
        <v>415</v>
      </c>
      <c r="AS114" s="91"/>
      <c r="AT114" s="91"/>
      <c r="AU114" s="91"/>
      <c r="AV114" s="91" t="s">
        <v>416</v>
      </c>
      <c r="AW114" s="91"/>
      <c r="AX114" s="91"/>
      <c r="AY114" s="91"/>
      <c r="AZ114" s="91"/>
      <c r="BA114" s="85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92"/>
      <c r="BO114" s="85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92"/>
      <c r="CC114" s="85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92"/>
      <c r="CQ114" s="85">
        <f>SUM(BA114:CC114)</f>
        <v>0</v>
      </c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7"/>
    </row>
    <row r="115" spans="1:109" ht="3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</row>
    <row r="116" ht="11.25">
      <c r="DE116" s="11" t="s">
        <v>417</v>
      </c>
    </row>
    <row r="117" spans="1:109" s="8" customFormat="1" ht="35.25" customHeight="1">
      <c r="A117" s="101" t="s">
        <v>27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2"/>
      <c r="AQ117" s="12"/>
      <c r="AR117" s="104" t="s">
        <v>26</v>
      </c>
      <c r="AS117" s="101"/>
      <c r="AT117" s="101"/>
      <c r="AU117" s="102"/>
      <c r="AV117" s="104" t="s">
        <v>30</v>
      </c>
      <c r="AW117" s="101"/>
      <c r="AX117" s="101"/>
      <c r="AY117" s="101"/>
      <c r="AZ117" s="102"/>
      <c r="BA117" s="104" t="s">
        <v>31</v>
      </c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6"/>
      <c r="BO117" s="104" t="s">
        <v>136</v>
      </c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6"/>
      <c r="CC117" s="104" t="s">
        <v>137</v>
      </c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6"/>
      <c r="CQ117" s="107" t="s">
        <v>32</v>
      </c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</row>
    <row r="118" spans="1:109" s="8" customFormat="1" ht="12" thickBot="1">
      <c r="A118" s="101">
        <v>1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2"/>
      <c r="AQ118" s="12"/>
      <c r="AR118" s="97">
        <v>2</v>
      </c>
      <c r="AS118" s="98"/>
      <c r="AT118" s="98"/>
      <c r="AU118" s="103"/>
      <c r="AV118" s="97">
        <v>3</v>
      </c>
      <c r="AW118" s="98"/>
      <c r="AX118" s="98"/>
      <c r="AY118" s="98"/>
      <c r="AZ118" s="103"/>
      <c r="BA118" s="97">
        <v>4</v>
      </c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103"/>
      <c r="BO118" s="97">
        <v>5</v>
      </c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103"/>
      <c r="CC118" s="97">
        <v>6</v>
      </c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103"/>
      <c r="CQ118" s="97">
        <v>7</v>
      </c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</row>
    <row r="119" spans="1:109" ht="12" customHeight="1">
      <c r="A119" s="99" t="s">
        <v>418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71" t="s">
        <v>174</v>
      </c>
      <c r="AR119" s="90" t="s">
        <v>419</v>
      </c>
      <c r="AS119" s="91"/>
      <c r="AT119" s="91"/>
      <c r="AU119" s="91"/>
      <c r="AV119" s="91"/>
      <c r="AW119" s="91"/>
      <c r="AX119" s="91"/>
      <c r="AY119" s="91"/>
      <c r="AZ119" s="91"/>
      <c r="BA119" s="85">
        <f>BA120-BA121</f>
        <v>0</v>
      </c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92"/>
      <c r="BO119" s="85">
        <f>BO120-BO121</f>
        <v>0</v>
      </c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92"/>
      <c r="CC119" s="85">
        <f>CC120-CC121</f>
        <v>0</v>
      </c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92"/>
      <c r="CQ119" s="85">
        <f>CQ120-CQ121</f>
        <v>0</v>
      </c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7"/>
    </row>
    <row r="120" spans="1:109" ht="24" customHeight="1">
      <c r="A120" s="93" t="s">
        <v>420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4"/>
      <c r="AQ120" s="71" t="s">
        <v>174</v>
      </c>
      <c r="AR120" s="90" t="s">
        <v>421</v>
      </c>
      <c r="AS120" s="91"/>
      <c r="AT120" s="91"/>
      <c r="AU120" s="91"/>
      <c r="AV120" s="91" t="s">
        <v>422</v>
      </c>
      <c r="AW120" s="91"/>
      <c r="AX120" s="91"/>
      <c r="AY120" s="91"/>
      <c r="AZ120" s="91"/>
      <c r="BA120" s="85">
        <v>448000</v>
      </c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92"/>
      <c r="BO120" s="85">
        <v>17293437.95</v>
      </c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92"/>
      <c r="CC120" s="85">
        <v>894333.41</v>
      </c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92"/>
      <c r="CQ120" s="85">
        <f>SUM(BA120:CC120)</f>
        <v>18635771.36</v>
      </c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7"/>
    </row>
    <row r="121" spans="1:109" ht="12" customHeight="1">
      <c r="A121" s="93" t="s">
        <v>423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4"/>
      <c r="AQ121" s="71" t="s">
        <v>174</v>
      </c>
      <c r="AR121" s="90" t="s">
        <v>424</v>
      </c>
      <c r="AS121" s="91"/>
      <c r="AT121" s="91"/>
      <c r="AU121" s="91"/>
      <c r="AV121" s="91" t="s">
        <v>425</v>
      </c>
      <c r="AW121" s="91"/>
      <c r="AX121" s="91"/>
      <c r="AY121" s="91"/>
      <c r="AZ121" s="91"/>
      <c r="BA121" s="85">
        <v>448000</v>
      </c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92"/>
      <c r="BO121" s="85">
        <v>17293437.95</v>
      </c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92"/>
      <c r="CC121" s="85">
        <v>894333.41</v>
      </c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92"/>
      <c r="CQ121" s="85">
        <f>SUM(BA121:CC121)</f>
        <v>18635771.36</v>
      </c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7"/>
    </row>
    <row r="122" spans="1:109" ht="24" customHeight="1">
      <c r="A122" s="95" t="s">
        <v>426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6"/>
      <c r="AQ122" s="71" t="s">
        <v>174</v>
      </c>
      <c r="AR122" s="90" t="s">
        <v>382</v>
      </c>
      <c r="AS122" s="91"/>
      <c r="AT122" s="91"/>
      <c r="AU122" s="91"/>
      <c r="AV122" s="91"/>
      <c r="AW122" s="91"/>
      <c r="AX122" s="91"/>
      <c r="AY122" s="91"/>
      <c r="AZ122" s="91"/>
      <c r="BA122" s="85">
        <f>SUM(BA123,BA126,BA129,BA132,BA133)</f>
        <v>0</v>
      </c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92"/>
      <c r="BO122" s="85">
        <f>SUM(BO123,BO126,BO129,BO132,BO133)</f>
        <v>0</v>
      </c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92"/>
      <c r="CC122" s="85">
        <f>SUM(CC123,CC126,CC129,CC132,CC133)</f>
        <v>0</v>
      </c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92"/>
      <c r="CQ122" s="85">
        <f>SUM(CQ123,CQ126,CQ129,CQ132,CQ133)</f>
        <v>0</v>
      </c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7"/>
    </row>
    <row r="123" spans="1:109" ht="24" customHeight="1">
      <c r="A123" s="88" t="s">
        <v>427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9"/>
      <c r="AQ123" s="71" t="s">
        <v>174</v>
      </c>
      <c r="AR123" s="90" t="s">
        <v>390</v>
      </c>
      <c r="AS123" s="91"/>
      <c r="AT123" s="91"/>
      <c r="AU123" s="91"/>
      <c r="AV123" s="91"/>
      <c r="AW123" s="91"/>
      <c r="AX123" s="91"/>
      <c r="AY123" s="91"/>
      <c r="AZ123" s="91"/>
      <c r="BA123" s="85">
        <f>BA124-BA125</f>
        <v>0</v>
      </c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92"/>
      <c r="BO123" s="85">
        <f>BO124-BO125</f>
        <v>0</v>
      </c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92"/>
      <c r="CC123" s="85">
        <f>CC124-CC125</f>
        <v>0</v>
      </c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92"/>
      <c r="CQ123" s="85">
        <f>CQ124-CQ125</f>
        <v>0</v>
      </c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7"/>
    </row>
    <row r="124" spans="1:109" ht="36" customHeight="1">
      <c r="A124" s="93" t="s">
        <v>428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4"/>
      <c r="AQ124" s="71" t="s">
        <v>174</v>
      </c>
      <c r="AR124" s="90" t="s">
        <v>429</v>
      </c>
      <c r="AS124" s="91"/>
      <c r="AT124" s="91"/>
      <c r="AU124" s="91"/>
      <c r="AV124" s="91" t="s">
        <v>430</v>
      </c>
      <c r="AW124" s="91"/>
      <c r="AX124" s="91"/>
      <c r="AY124" s="91"/>
      <c r="AZ124" s="91"/>
      <c r="BA124" s="85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92"/>
      <c r="BO124" s="85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92"/>
      <c r="CC124" s="85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92"/>
      <c r="CQ124" s="85">
        <f>SUM(BA124:CC124)</f>
        <v>0</v>
      </c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7"/>
    </row>
    <row r="125" spans="1:109" ht="24" customHeight="1">
      <c r="A125" s="93" t="s">
        <v>431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4"/>
      <c r="AQ125" s="71" t="s">
        <v>174</v>
      </c>
      <c r="AR125" s="90" t="s">
        <v>432</v>
      </c>
      <c r="AS125" s="91"/>
      <c r="AT125" s="91"/>
      <c r="AU125" s="91"/>
      <c r="AV125" s="91" t="s">
        <v>433</v>
      </c>
      <c r="AW125" s="91"/>
      <c r="AX125" s="91"/>
      <c r="AY125" s="91"/>
      <c r="AZ125" s="91"/>
      <c r="BA125" s="85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92"/>
      <c r="BO125" s="85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92"/>
      <c r="CC125" s="85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92"/>
      <c r="CQ125" s="85">
        <f>SUM(BA125:CC125)</f>
        <v>0</v>
      </c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7"/>
    </row>
    <row r="126" spans="1:109" ht="24" customHeight="1">
      <c r="A126" s="88" t="s">
        <v>434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9"/>
      <c r="AQ126" s="71" t="s">
        <v>174</v>
      </c>
      <c r="AR126" s="90" t="s">
        <v>397</v>
      </c>
      <c r="AS126" s="91"/>
      <c r="AT126" s="91"/>
      <c r="AU126" s="91"/>
      <c r="AV126" s="91"/>
      <c r="AW126" s="91"/>
      <c r="AX126" s="91"/>
      <c r="AY126" s="91"/>
      <c r="AZ126" s="91"/>
      <c r="BA126" s="85">
        <f>BA127-BA128</f>
        <v>0</v>
      </c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92"/>
      <c r="BO126" s="85">
        <f>BO127-BO128</f>
        <v>0</v>
      </c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92"/>
      <c r="CC126" s="85">
        <f>CC127-CC128</f>
        <v>0</v>
      </c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92"/>
      <c r="CQ126" s="85">
        <f>CQ127-CQ128</f>
        <v>0</v>
      </c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7"/>
    </row>
    <row r="127" spans="1:109" ht="36" customHeight="1">
      <c r="A127" s="93" t="s">
        <v>435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4"/>
      <c r="AQ127" s="71" t="s">
        <v>174</v>
      </c>
      <c r="AR127" s="90" t="s">
        <v>436</v>
      </c>
      <c r="AS127" s="91"/>
      <c r="AT127" s="91"/>
      <c r="AU127" s="91"/>
      <c r="AV127" s="91" t="s">
        <v>437</v>
      </c>
      <c r="AW127" s="91"/>
      <c r="AX127" s="91"/>
      <c r="AY127" s="91"/>
      <c r="AZ127" s="91"/>
      <c r="BA127" s="85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92"/>
      <c r="BO127" s="85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92"/>
      <c r="CC127" s="85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92"/>
      <c r="CQ127" s="85">
        <f>SUM(BA127:CC127)</f>
        <v>0</v>
      </c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7"/>
    </row>
    <row r="128" spans="1:109" ht="24" customHeight="1">
      <c r="A128" s="93" t="s">
        <v>438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4"/>
      <c r="AQ128" s="71" t="s">
        <v>174</v>
      </c>
      <c r="AR128" s="90" t="s">
        <v>439</v>
      </c>
      <c r="AS128" s="91"/>
      <c r="AT128" s="91"/>
      <c r="AU128" s="91"/>
      <c r="AV128" s="91" t="s">
        <v>440</v>
      </c>
      <c r="AW128" s="91"/>
      <c r="AX128" s="91"/>
      <c r="AY128" s="91"/>
      <c r="AZ128" s="91"/>
      <c r="BA128" s="85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92"/>
      <c r="BO128" s="85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92"/>
      <c r="CC128" s="85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92"/>
      <c r="CQ128" s="85">
        <f>SUM(BA128:CC128)</f>
        <v>0</v>
      </c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7"/>
    </row>
    <row r="129" spans="1:109" ht="12" customHeight="1">
      <c r="A129" s="88" t="s">
        <v>441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9"/>
      <c r="AQ129" s="71" t="s">
        <v>174</v>
      </c>
      <c r="AR129" s="90" t="s">
        <v>405</v>
      </c>
      <c r="AS129" s="91"/>
      <c r="AT129" s="91"/>
      <c r="AU129" s="91"/>
      <c r="AV129" s="91"/>
      <c r="AW129" s="91"/>
      <c r="AX129" s="91"/>
      <c r="AY129" s="91"/>
      <c r="AZ129" s="91"/>
      <c r="BA129" s="85">
        <f>BA130-BA131</f>
        <v>0</v>
      </c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92"/>
      <c r="BO129" s="85">
        <f>BO130-BO131</f>
        <v>0</v>
      </c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92"/>
      <c r="CC129" s="85">
        <f>CC130-CC131</f>
        <v>0</v>
      </c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92"/>
      <c r="CQ129" s="85">
        <f>CQ130-CQ131</f>
        <v>0</v>
      </c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7"/>
    </row>
    <row r="130" spans="1:109" ht="24" customHeight="1">
      <c r="A130" s="93" t="s">
        <v>442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4"/>
      <c r="AQ130" s="71" t="s">
        <v>174</v>
      </c>
      <c r="AR130" s="90" t="s">
        <v>443</v>
      </c>
      <c r="AS130" s="91"/>
      <c r="AT130" s="91"/>
      <c r="AU130" s="91"/>
      <c r="AV130" s="91" t="s">
        <v>444</v>
      </c>
      <c r="AW130" s="91"/>
      <c r="AX130" s="91"/>
      <c r="AY130" s="91"/>
      <c r="AZ130" s="91"/>
      <c r="BA130" s="85">
        <v>448000</v>
      </c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92"/>
      <c r="BO130" s="85">
        <v>18903826.14</v>
      </c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92"/>
      <c r="CC130" s="85">
        <v>831624.05</v>
      </c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92"/>
      <c r="CQ130" s="85">
        <f>SUM(BA130:CC130)</f>
        <v>20183450.19</v>
      </c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7"/>
    </row>
    <row r="131" spans="1:109" ht="12" customHeight="1">
      <c r="A131" s="93" t="s">
        <v>445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4"/>
      <c r="AQ131" s="71" t="s">
        <v>174</v>
      </c>
      <c r="AR131" s="90" t="s">
        <v>446</v>
      </c>
      <c r="AS131" s="91"/>
      <c r="AT131" s="91"/>
      <c r="AU131" s="91"/>
      <c r="AV131" s="91" t="s">
        <v>447</v>
      </c>
      <c r="AW131" s="91"/>
      <c r="AX131" s="91"/>
      <c r="AY131" s="91"/>
      <c r="AZ131" s="91"/>
      <c r="BA131" s="85">
        <v>448000</v>
      </c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92"/>
      <c r="BO131" s="85">
        <v>18903826.14</v>
      </c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92"/>
      <c r="CC131" s="85">
        <v>831624.05</v>
      </c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92"/>
      <c r="CQ131" s="85">
        <f>SUM(BA131:CC131)</f>
        <v>20183450.19</v>
      </c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7"/>
    </row>
    <row r="132" spans="1:109" ht="12" customHeight="1">
      <c r="A132" s="88" t="s">
        <v>448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9"/>
      <c r="AQ132" s="71" t="s">
        <v>174</v>
      </c>
      <c r="AR132" s="90" t="s">
        <v>413</v>
      </c>
      <c r="AS132" s="91"/>
      <c r="AT132" s="91"/>
      <c r="AU132" s="91"/>
      <c r="AV132" s="91" t="s">
        <v>369</v>
      </c>
      <c r="AW132" s="91"/>
      <c r="AX132" s="91"/>
      <c r="AY132" s="91"/>
      <c r="AZ132" s="91"/>
      <c r="BA132" s="85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92"/>
      <c r="BO132" s="85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92"/>
      <c r="CC132" s="85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92"/>
      <c r="CQ132" s="85">
        <f>SUM(BA132:CC132)</f>
        <v>0</v>
      </c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7"/>
    </row>
    <row r="133" spans="1:109" ht="12" customHeight="1" thickBot="1">
      <c r="A133" s="88" t="s">
        <v>449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9"/>
      <c r="AQ133" s="71" t="s">
        <v>174</v>
      </c>
      <c r="AR133" s="90" t="s">
        <v>422</v>
      </c>
      <c r="AS133" s="91"/>
      <c r="AT133" s="91"/>
      <c r="AU133" s="91"/>
      <c r="AV133" s="91" t="s">
        <v>369</v>
      </c>
      <c r="AW133" s="91"/>
      <c r="AX133" s="91"/>
      <c r="AY133" s="91"/>
      <c r="AZ133" s="91"/>
      <c r="BA133" s="85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92"/>
      <c r="BO133" s="85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92"/>
      <c r="CC133" s="85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92"/>
      <c r="CQ133" s="85">
        <f>SUM(BA133:CC133)</f>
        <v>0</v>
      </c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7"/>
    </row>
    <row r="134" spans="1:109" ht="3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</row>
    <row r="135" spans="1:109" s="8" customFormat="1" ht="11.25" hidden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12"/>
      <c r="AR135" s="72"/>
      <c r="AS135" s="73"/>
      <c r="AT135" s="73"/>
      <c r="AU135" s="74"/>
      <c r="AV135" s="72"/>
      <c r="AW135" s="73"/>
      <c r="AX135" s="73"/>
      <c r="AY135" s="73"/>
      <c r="AZ135" s="74"/>
      <c r="BA135" s="72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4"/>
      <c r="BO135" s="72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4"/>
      <c r="CC135" s="72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4"/>
      <c r="CQ135" s="72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</row>
    <row r="138" spans="1:109" ht="11.25">
      <c r="A138" s="1" t="s">
        <v>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V138" s="114" t="s">
        <v>192</v>
      </c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BF138" s="14"/>
      <c r="BG138" s="14"/>
      <c r="BH138" s="14"/>
      <c r="BI138" s="1" t="s">
        <v>3</v>
      </c>
      <c r="BJ138" s="14"/>
      <c r="BV138" s="113"/>
      <c r="BW138" s="113"/>
      <c r="BX138" s="113"/>
      <c r="BY138" s="113"/>
      <c r="BZ138" s="113"/>
      <c r="CA138" s="113"/>
      <c r="CB138" s="113"/>
      <c r="CC138" s="113"/>
      <c r="CD138" s="113"/>
      <c r="CF138" s="114" t="s">
        <v>193</v>
      </c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</row>
    <row r="139" spans="12:109" ht="11.25" customHeight="1">
      <c r="L139" s="112" t="s">
        <v>1</v>
      </c>
      <c r="M139" s="112"/>
      <c r="N139" s="112"/>
      <c r="O139" s="112"/>
      <c r="P139" s="112"/>
      <c r="Q139" s="112"/>
      <c r="R139" s="112"/>
      <c r="S139" s="112"/>
      <c r="T139" s="112"/>
      <c r="V139" s="112" t="s">
        <v>2</v>
      </c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BF139" s="14"/>
      <c r="BG139" s="14"/>
      <c r="BH139" s="14"/>
      <c r="BI139" s="14"/>
      <c r="BJ139" s="14"/>
      <c r="BV139" s="112" t="s">
        <v>1</v>
      </c>
      <c r="BW139" s="112"/>
      <c r="BX139" s="112"/>
      <c r="BY139" s="112"/>
      <c r="BZ139" s="112"/>
      <c r="CA139" s="112"/>
      <c r="CB139" s="112"/>
      <c r="CC139" s="112"/>
      <c r="CD139" s="112"/>
      <c r="CF139" s="112" t="s">
        <v>2</v>
      </c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</row>
    <row r="141" spans="1:43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79"/>
      <c r="M141" s="79"/>
      <c r="N141" s="79"/>
      <c r="O141" s="79"/>
      <c r="P141" s="79"/>
      <c r="Q141" s="79"/>
      <c r="R141" s="79"/>
      <c r="S141" s="79"/>
      <c r="T141" s="79"/>
      <c r="U141" s="14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</row>
    <row r="142" spans="1:109" ht="11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4" t="s">
        <v>4</v>
      </c>
      <c r="AP142" s="13"/>
      <c r="AQ142" s="13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</row>
    <row r="143" spans="12:109" ht="11.2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BA143" s="81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12" t="s">
        <v>176</v>
      </c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</row>
    <row r="144" spans="12:108" ht="11.25" customHeight="1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O144" s="1" t="s">
        <v>0</v>
      </c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2:108" ht="11.25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O145" s="1" t="s">
        <v>5</v>
      </c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</row>
    <row r="146" spans="60:108" ht="11.25" customHeight="1">
      <c r="BH146" s="112" t="s">
        <v>6</v>
      </c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CA146" s="112" t="s">
        <v>1</v>
      </c>
      <c r="CB146" s="112"/>
      <c r="CC146" s="112"/>
      <c r="CD146" s="112"/>
      <c r="CE146" s="112"/>
      <c r="CF146" s="112"/>
      <c r="CG146" s="112"/>
      <c r="CH146" s="112"/>
      <c r="CI146" s="112"/>
      <c r="CK146" s="112" t="s">
        <v>2</v>
      </c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</row>
    <row r="147" spans="51:91" ht="11.25"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L147" s="3"/>
      <c r="BM147" s="3"/>
      <c r="BN147" s="3"/>
      <c r="BO147" s="3"/>
      <c r="BP147" s="3"/>
      <c r="BQ147" s="3"/>
      <c r="BR147" s="3"/>
      <c r="BS147" s="3"/>
      <c r="BT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70" ht="11.25">
      <c r="A148" s="1" t="s">
        <v>7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4"/>
      <c r="BP148" s="14"/>
      <c r="BQ148" s="14"/>
      <c r="BR148" s="14"/>
    </row>
    <row r="149" spans="9:70" ht="11.25">
      <c r="I149" s="112" t="s">
        <v>6</v>
      </c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V149" s="112" t="s">
        <v>1</v>
      </c>
      <c r="W149" s="112"/>
      <c r="X149" s="112"/>
      <c r="Y149" s="112"/>
      <c r="Z149" s="112"/>
      <c r="AA149" s="112"/>
      <c r="AB149" s="112"/>
      <c r="AC149" s="112"/>
      <c r="AD149" s="112"/>
      <c r="AF149" s="112" t="s">
        <v>2</v>
      </c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Z149" s="112" t="s">
        <v>69</v>
      </c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3"/>
      <c r="BP149" s="13"/>
      <c r="BQ149" s="13"/>
      <c r="BR149" s="13"/>
    </row>
    <row r="151" spans="1:21" ht="12.75" customHeight="1">
      <c r="A151" s="5" t="s">
        <v>8</v>
      </c>
      <c r="B151" s="114" t="s">
        <v>194</v>
      </c>
      <c r="C151" s="114"/>
      <c r="D151" s="6" t="s">
        <v>8</v>
      </c>
      <c r="E151" s="114" t="s">
        <v>186</v>
      </c>
      <c r="F151" s="114"/>
      <c r="G151" s="114"/>
      <c r="H151" s="114"/>
      <c r="I151" s="114"/>
      <c r="J151" s="114"/>
      <c r="K151" s="114"/>
      <c r="L151" s="114"/>
      <c r="M151" s="114"/>
      <c r="N151" s="114"/>
      <c r="P151" s="147">
        <v>20</v>
      </c>
      <c r="Q151" s="147"/>
      <c r="R151" s="114" t="s">
        <v>187</v>
      </c>
      <c r="S151" s="114"/>
      <c r="T151" s="114"/>
      <c r="U151" s="2" t="s">
        <v>9</v>
      </c>
    </row>
    <row r="153" spans="1:109" ht="11.25">
      <c r="A153" s="144" t="s">
        <v>185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6"/>
      <c r="BA153" s="143">
        <f>(BA72-BA73)-(BA74+BA98)</f>
        <v>0</v>
      </c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>
        <f>(BO72-BO73)-(BO74+BO98)</f>
        <v>1.1641532182693481E-09</v>
      </c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>
        <f>(CC72-CC73)-(CC74+CC98)</f>
        <v>-1.0913936421275139E-10</v>
      </c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>
        <f>(CQ72-CQ73)-(CQ74+CQ98)</f>
        <v>-2.444721758365631E-09</v>
      </c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</row>
  </sheetData>
  <sheetProtection/>
  <mergeCells count="846">
    <mergeCell ref="BH146:BY146"/>
    <mergeCell ref="CA145:CI145"/>
    <mergeCell ref="CK145:DD145"/>
    <mergeCell ref="CK146:DD146"/>
    <mergeCell ref="P151:Q151"/>
    <mergeCell ref="CQ153:DE153"/>
    <mergeCell ref="A153:AZ153"/>
    <mergeCell ref="BA153:BN153"/>
    <mergeCell ref="BO153:CB153"/>
    <mergeCell ref="CC153:CP153"/>
    <mergeCell ref="R151:T151"/>
    <mergeCell ref="B151:C151"/>
    <mergeCell ref="E151:N151"/>
    <mergeCell ref="I148:T148"/>
    <mergeCell ref="V148:AD148"/>
    <mergeCell ref="I149:T149"/>
    <mergeCell ref="CU2:DE2"/>
    <mergeCell ref="CU3:DE3"/>
    <mergeCell ref="AI4:AK4"/>
    <mergeCell ref="AL4:AX4"/>
    <mergeCell ref="AZ4:BA4"/>
    <mergeCell ref="BB4:BD4"/>
    <mergeCell ref="BL142:DE142"/>
    <mergeCell ref="AZ149:BN149"/>
    <mergeCell ref="CU4:DE4"/>
    <mergeCell ref="V5:CJ5"/>
    <mergeCell ref="V6:CJ6"/>
    <mergeCell ref="CU6:DE6"/>
    <mergeCell ref="CU5:DE5"/>
    <mergeCell ref="CU7:DE7"/>
    <mergeCell ref="AZ148:BN148"/>
    <mergeCell ref="BL143:DE143"/>
    <mergeCell ref="BH145:BY145"/>
    <mergeCell ref="BV139:CD139"/>
    <mergeCell ref="CU8:DE8"/>
    <mergeCell ref="CU10:DE10"/>
    <mergeCell ref="V9:CJ10"/>
    <mergeCell ref="V7:CJ7"/>
    <mergeCell ref="CU9:DE9"/>
    <mergeCell ref="CQ20:DE20"/>
    <mergeCell ref="V138:AU138"/>
    <mergeCell ref="L138:T138"/>
    <mergeCell ref="A15:AP15"/>
    <mergeCell ref="AF148:AX148"/>
    <mergeCell ref="V149:AD149"/>
    <mergeCell ref="AF149:AX149"/>
    <mergeCell ref="CA146:CI146"/>
    <mergeCell ref="L139:T139"/>
    <mergeCell ref="V139:AU139"/>
    <mergeCell ref="CQ16:DE16"/>
    <mergeCell ref="CQ17:DE17"/>
    <mergeCell ref="CU11:DE11"/>
    <mergeCell ref="CU12:DE12"/>
    <mergeCell ref="CQ18:DE18"/>
    <mergeCell ref="CQ19:DE19"/>
    <mergeCell ref="A14:AP14"/>
    <mergeCell ref="AR14:AU14"/>
    <mergeCell ref="AV14:AZ14"/>
    <mergeCell ref="BA14:BN14"/>
    <mergeCell ref="BO14:CB14"/>
    <mergeCell ref="CF139:DE139"/>
    <mergeCell ref="BV138:CD138"/>
    <mergeCell ref="CF138:DE138"/>
    <mergeCell ref="CC14:CP14"/>
    <mergeCell ref="CQ14:DE14"/>
    <mergeCell ref="AR15:AU15"/>
    <mergeCell ref="AV15:AZ15"/>
    <mergeCell ref="BA15:BN15"/>
    <mergeCell ref="BO15:CB15"/>
    <mergeCell ref="CC15:CP15"/>
    <mergeCell ref="CQ15:DE15"/>
    <mergeCell ref="A16:AP16"/>
    <mergeCell ref="AR16:AU16"/>
    <mergeCell ref="AV16:AZ16"/>
    <mergeCell ref="BA16:BN16"/>
    <mergeCell ref="BO16:CB16"/>
    <mergeCell ref="CC16:CP16"/>
    <mergeCell ref="A17:AP17"/>
    <mergeCell ref="AR17:AU17"/>
    <mergeCell ref="AV17:AZ17"/>
    <mergeCell ref="BA17:BN17"/>
    <mergeCell ref="BO17:CB17"/>
    <mergeCell ref="CC17:CP17"/>
    <mergeCell ref="A18:AP18"/>
    <mergeCell ref="AR18:AU18"/>
    <mergeCell ref="AV18:AZ18"/>
    <mergeCell ref="BA18:BN18"/>
    <mergeCell ref="BO18:CB18"/>
    <mergeCell ref="CC18:CP18"/>
    <mergeCell ref="A19:AP19"/>
    <mergeCell ref="AR19:AU19"/>
    <mergeCell ref="AV19:AZ19"/>
    <mergeCell ref="BA19:BN19"/>
    <mergeCell ref="BO19:CB19"/>
    <mergeCell ref="CC19:CP19"/>
    <mergeCell ref="AV21:AZ21"/>
    <mergeCell ref="BA21:BN21"/>
    <mergeCell ref="BO21:CB21"/>
    <mergeCell ref="CC21:CP21"/>
    <mergeCell ref="A20:AP20"/>
    <mergeCell ref="AR20:AU20"/>
    <mergeCell ref="AV20:AZ20"/>
    <mergeCell ref="BA20:BN20"/>
    <mergeCell ref="BO20:CB20"/>
    <mergeCell ref="CC20:CP20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CQ28:DE28"/>
    <mergeCell ref="A27:AP27"/>
    <mergeCell ref="AR27:AU27"/>
    <mergeCell ref="AV27:AZ27"/>
    <mergeCell ref="BA27:BN27"/>
    <mergeCell ref="BO27:CB27"/>
    <mergeCell ref="CC27:CP27"/>
    <mergeCell ref="BO31:CB31"/>
    <mergeCell ref="CC31:CP31"/>
    <mergeCell ref="CQ31:DE31"/>
    <mergeCell ref="CQ27:DE27"/>
    <mergeCell ref="A28:AP28"/>
    <mergeCell ref="AR28:AU28"/>
    <mergeCell ref="AV28:AZ28"/>
    <mergeCell ref="BA28:BN28"/>
    <mergeCell ref="BO28:CB28"/>
    <mergeCell ref="CC28:CP28"/>
    <mergeCell ref="AV32:AZ32"/>
    <mergeCell ref="BA32:BN32"/>
    <mergeCell ref="BO32:CB32"/>
    <mergeCell ref="CC32:CP32"/>
    <mergeCell ref="A29:AP29"/>
    <mergeCell ref="AR29:DE29"/>
    <mergeCell ref="A31:AP31"/>
    <mergeCell ref="AR31:AU31"/>
    <mergeCell ref="AV31:AZ31"/>
    <mergeCell ref="BA31:BN31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58:AP58"/>
    <mergeCell ref="AR58:AU58"/>
    <mergeCell ref="AV58:AZ58"/>
    <mergeCell ref="BA58:BN58"/>
    <mergeCell ref="BO58:CB58"/>
    <mergeCell ref="CC58:CP58"/>
    <mergeCell ref="CQ58:DE58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86:AP86"/>
    <mergeCell ref="AR86:AU86"/>
    <mergeCell ref="AV86:AZ86"/>
    <mergeCell ref="BA86:BN86"/>
    <mergeCell ref="BO86:CB86"/>
    <mergeCell ref="CC86:CP86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BA117:BN117"/>
    <mergeCell ref="BO117:CB117"/>
    <mergeCell ref="CC117:CP117"/>
    <mergeCell ref="CQ117:DE117"/>
    <mergeCell ref="A114:AP114"/>
    <mergeCell ref="AR114:AU114"/>
    <mergeCell ref="AV114:AZ114"/>
    <mergeCell ref="BA114:BN114"/>
    <mergeCell ref="BO114:CB114"/>
    <mergeCell ref="CC114:CP114"/>
    <mergeCell ref="AV118:AZ118"/>
    <mergeCell ref="BA118:BN118"/>
    <mergeCell ref="BO118:CB118"/>
    <mergeCell ref="CC118:CP118"/>
    <mergeCell ref="CQ114:DE114"/>
    <mergeCell ref="A115:AP115"/>
    <mergeCell ref="AR115:DE115"/>
    <mergeCell ref="A117:AP117"/>
    <mergeCell ref="AR117:AU117"/>
    <mergeCell ref="AV117:AZ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132:AP132"/>
    <mergeCell ref="AR132:AU132"/>
    <mergeCell ref="AV132:AZ132"/>
    <mergeCell ref="BA132:BN132"/>
    <mergeCell ref="BO132:CB132"/>
    <mergeCell ref="CC132:CP132"/>
    <mergeCell ref="A134:AP134"/>
    <mergeCell ref="AR134:DE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59" max="108" man="1"/>
    <brk id="87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69" t="s">
        <v>138</v>
      </c>
      <c r="E2" s="170"/>
      <c r="F2" s="170"/>
      <c r="G2" s="170"/>
      <c r="H2" s="170"/>
      <c r="I2" s="170"/>
      <c r="J2" s="171"/>
    </row>
    <row r="3" spans="1:10" ht="13.5" thickBot="1">
      <c r="A3" t="s">
        <v>43</v>
      </c>
      <c r="D3" s="164" t="s">
        <v>71</v>
      </c>
      <c r="E3" s="165"/>
      <c r="F3" s="166"/>
      <c r="G3" s="33" t="s">
        <v>148</v>
      </c>
      <c r="H3" s="33" t="s">
        <v>105</v>
      </c>
      <c r="I3" s="164" t="s">
        <v>149</v>
      </c>
      <c r="J3" s="166"/>
    </row>
    <row r="4" spans="1:13" ht="16.5" customHeight="1">
      <c r="A4" t="s">
        <v>44</v>
      </c>
      <c r="D4" s="172" t="s">
        <v>139</v>
      </c>
      <c r="E4" s="172"/>
      <c r="F4" s="172"/>
      <c r="G4" s="43" t="s">
        <v>34</v>
      </c>
      <c r="H4" s="42">
        <v>5</v>
      </c>
      <c r="I4" s="173" t="s">
        <v>178</v>
      </c>
      <c r="J4" s="173"/>
      <c r="K4" s="148" t="s">
        <v>150</v>
      </c>
      <c r="L4" s="149"/>
      <c r="M4" s="149"/>
    </row>
    <row r="5" spans="1:13" ht="22.5" customHeight="1">
      <c r="A5" t="s">
        <v>45</v>
      </c>
      <c r="D5" s="163" t="s">
        <v>140</v>
      </c>
      <c r="E5" s="163"/>
      <c r="F5" s="163"/>
      <c r="G5" s="44" t="s">
        <v>35</v>
      </c>
      <c r="H5" s="40">
        <v>43466</v>
      </c>
      <c r="I5" s="159" t="s">
        <v>182</v>
      </c>
      <c r="J5" s="159"/>
      <c r="K5" s="46" t="str">
        <f>IF(МФПРД=3,K6,IF(МФПРД=4,K7,IF(МФПРД=5,K8,IF(МФПРД=6,K9))))</f>
        <v>Y</v>
      </c>
      <c r="L5" s="45" t="s">
        <v>105</v>
      </c>
      <c r="M5" s="45" t="s">
        <v>152</v>
      </c>
    </row>
    <row r="6" spans="1:13" ht="33.75" customHeight="1">
      <c r="A6" t="s">
        <v>46</v>
      </c>
      <c r="D6" s="163" t="s">
        <v>172</v>
      </c>
      <c r="E6" s="163"/>
      <c r="F6" s="163"/>
      <c r="G6" s="44" t="s">
        <v>36</v>
      </c>
      <c r="H6" s="53"/>
      <c r="I6" s="159" t="s">
        <v>180</v>
      </c>
      <c r="J6" s="159"/>
      <c r="K6" s="47" t="s">
        <v>153</v>
      </c>
      <c r="L6" s="39">
        <v>3</v>
      </c>
      <c r="M6" s="48" t="s">
        <v>154</v>
      </c>
    </row>
    <row r="7" spans="1:13" ht="27" customHeight="1">
      <c r="A7" t="s">
        <v>164</v>
      </c>
      <c r="B7" s="55" t="str">
        <f>IF(МФПРД=6,CONCATENATE("РОД=",МФРОД),"\")</f>
        <v>\</v>
      </c>
      <c r="D7" s="150" t="s">
        <v>160</v>
      </c>
      <c r="E7" s="151"/>
      <c r="F7" s="152"/>
      <c r="G7" s="52" t="s">
        <v>161</v>
      </c>
      <c r="H7" s="53"/>
      <c r="I7" s="159" t="s">
        <v>181</v>
      </c>
      <c r="J7" s="159"/>
      <c r="K7" s="47" t="s">
        <v>155</v>
      </c>
      <c r="L7" s="39">
        <v>4</v>
      </c>
      <c r="M7" s="48" t="s">
        <v>156</v>
      </c>
    </row>
    <row r="8" spans="1:13" ht="27.75" customHeight="1">
      <c r="A8" t="s">
        <v>165</v>
      </c>
      <c r="B8" s="55" t="str">
        <f>IF(МФПРД=6,CONCATENATE("ВРО=",МФВРО),"\")</f>
        <v>\</v>
      </c>
      <c r="D8" s="153" t="s">
        <v>162</v>
      </c>
      <c r="E8" s="154"/>
      <c r="F8" s="155"/>
      <c r="G8" s="52" t="s">
        <v>163</v>
      </c>
      <c r="H8" s="53"/>
      <c r="I8" s="159" t="s">
        <v>179</v>
      </c>
      <c r="J8" s="159"/>
      <c r="K8" s="47" t="s">
        <v>151</v>
      </c>
      <c r="L8" s="39">
        <v>5</v>
      </c>
      <c r="M8" s="48" t="s">
        <v>157</v>
      </c>
    </row>
    <row r="9" spans="1:13" ht="17.25" customHeight="1">
      <c r="A9" t="s">
        <v>47</v>
      </c>
      <c r="D9" s="163" t="s">
        <v>141</v>
      </c>
      <c r="E9" s="163"/>
      <c r="F9" s="163"/>
      <c r="G9" s="44" t="s">
        <v>37</v>
      </c>
      <c r="H9" s="41" t="str">
        <f>BDIR</f>
        <v>Сальтевская Н.В.</v>
      </c>
      <c r="I9" s="158"/>
      <c r="J9" s="158"/>
      <c r="K9" s="49" t="s">
        <v>158</v>
      </c>
      <c r="L9" s="50">
        <v>6</v>
      </c>
      <c r="M9" s="51" t="s">
        <v>159</v>
      </c>
    </row>
    <row r="10" spans="1:11" ht="18.75" customHeight="1">
      <c r="A10" t="s">
        <v>48</v>
      </c>
      <c r="D10" s="167" t="s">
        <v>147</v>
      </c>
      <c r="E10" s="167"/>
      <c r="F10" s="167"/>
      <c r="G10" s="44" t="s">
        <v>67</v>
      </c>
      <c r="H10" s="41" t="str">
        <f>BACC</f>
        <v>Снопкова О.А.</v>
      </c>
      <c r="I10" s="158"/>
      <c r="J10" s="158"/>
      <c r="K10">
        <v>1</v>
      </c>
    </row>
    <row r="11" spans="1:10" ht="33.75" customHeight="1">
      <c r="A11" t="s">
        <v>49</v>
      </c>
      <c r="D11" s="168" t="s">
        <v>4</v>
      </c>
      <c r="E11" s="168"/>
      <c r="F11" s="168"/>
      <c r="G11" s="44" t="s">
        <v>38</v>
      </c>
      <c r="H11" s="41">
        <f>Отчет!BL142</f>
        <v>0</v>
      </c>
      <c r="I11" s="158"/>
      <c r="J11" s="158"/>
    </row>
    <row r="12" spans="1:10" ht="12.75">
      <c r="A12" t="s">
        <v>50</v>
      </c>
      <c r="D12" s="163" t="s">
        <v>142</v>
      </c>
      <c r="E12" s="163"/>
      <c r="F12" s="163"/>
      <c r="G12" s="44" t="s">
        <v>37</v>
      </c>
      <c r="H12" s="41">
        <f>Отчет!CK145</f>
        <v>0</v>
      </c>
      <c r="I12" s="158"/>
      <c r="J12" s="158"/>
    </row>
    <row r="13" spans="1:10" ht="12.75">
      <c r="A13" t="s">
        <v>51</v>
      </c>
      <c r="D13" s="168" t="s">
        <v>143</v>
      </c>
      <c r="E13" s="168"/>
      <c r="F13" s="168"/>
      <c r="G13" s="44" t="s">
        <v>39</v>
      </c>
      <c r="H13" s="41">
        <f>Отчет!BN145</f>
        <v>0</v>
      </c>
      <c r="I13" s="158"/>
      <c r="J13" s="158"/>
    </row>
    <row r="14" spans="1:10" ht="12.75">
      <c r="A14" t="s">
        <v>177</v>
      </c>
      <c r="D14" s="163" t="s">
        <v>144</v>
      </c>
      <c r="E14" s="163"/>
      <c r="F14" s="163"/>
      <c r="G14" s="44" t="s">
        <v>40</v>
      </c>
      <c r="H14" s="41">
        <f>Отчет!AF148</f>
        <v>0</v>
      </c>
      <c r="I14" s="158"/>
      <c r="J14" s="158"/>
    </row>
    <row r="15" spans="1:14" ht="12.75">
      <c r="A15" t="s">
        <v>52</v>
      </c>
      <c r="D15" s="163" t="s">
        <v>145</v>
      </c>
      <c r="E15" s="163"/>
      <c r="F15" s="163"/>
      <c r="G15" s="44" t="s">
        <v>39</v>
      </c>
      <c r="H15" s="41">
        <f>Отчет!I148</f>
        <v>0</v>
      </c>
      <c r="I15" s="156"/>
      <c r="J15" s="157"/>
      <c r="K15" s="54"/>
      <c r="L15" s="54"/>
      <c r="M15" s="54"/>
      <c r="N15" s="54"/>
    </row>
    <row r="16" spans="1:14" ht="12.75">
      <c r="A16" t="s">
        <v>66</v>
      </c>
      <c r="D16" s="163" t="s">
        <v>146</v>
      </c>
      <c r="E16" s="163"/>
      <c r="F16" s="163"/>
      <c r="G16" s="44" t="s">
        <v>41</v>
      </c>
      <c r="H16" s="41">
        <f>Отчет!AZ148</f>
        <v>0</v>
      </c>
      <c r="I16" s="156"/>
      <c r="J16" s="157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60" t="s">
        <v>70</v>
      </c>
      <c r="E18" s="161"/>
      <c r="F18" s="161"/>
      <c r="G18" s="161"/>
      <c r="H18" s="161"/>
      <c r="I18" s="162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166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167</v>
      </c>
      <c r="E22" s="58"/>
      <c r="F22" s="58"/>
      <c r="G22" s="58"/>
      <c r="H22" s="66" t="s">
        <v>171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168</v>
      </c>
      <c r="E24" s="58"/>
      <c r="F24" s="58"/>
      <c r="G24" s="58"/>
      <c r="H24" s="66" t="s">
        <v>171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169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170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3:F3"/>
    <mergeCell ref="D9:F9"/>
    <mergeCell ref="D10:F10"/>
    <mergeCell ref="D11:F11"/>
    <mergeCell ref="D12:F12"/>
    <mergeCell ref="D13:F13"/>
    <mergeCell ref="I9:J9"/>
    <mergeCell ref="I10:J10"/>
    <mergeCell ref="I16:J16"/>
    <mergeCell ref="D18:I18"/>
    <mergeCell ref="D14:F14"/>
    <mergeCell ref="D15:F15"/>
    <mergeCell ref="D16:F16"/>
    <mergeCell ref="K4:M4"/>
    <mergeCell ref="D7:F7"/>
    <mergeCell ref="D8:F8"/>
    <mergeCell ref="I15:J15"/>
    <mergeCell ref="I11:J11"/>
    <mergeCell ref="I12:J12"/>
    <mergeCell ref="I13:J13"/>
    <mergeCell ref="I14:J14"/>
    <mergeCell ref="I7:J7"/>
    <mergeCell ref="I8:J8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tabSelected="1" zoomScalePageLayoutView="0" workbookViewId="0" topLeftCell="A16">
      <selection activeCell="D15" sqref="D15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74" t="s">
        <v>70</v>
      </c>
      <c r="C1" s="174"/>
      <c r="D1" s="174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43547</v>
      </c>
      <c r="J2" s="175" t="s">
        <v>173</v>
      </c>
      <c r="K2" s="175"/>
    </row>
    <row r="3" spans="2:11" ht="12.75">
      <c r="B3" s="16" t="s">
        <v>73</v>
      </c>
      <c r="C3" s="19"/>
      <c r="D3" s="21" t="s">
        <v>458</v>
      </c>
      <c r="F3" t="s">
        <v>107</v>
      </c>
      <c r="G3" s="23">
        <f>YEAR(G2)</f>
        <v>2019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03</v>
      </c>
      <c r="J4" s="48" t="s">
        <v>135</v>
      </c>
      <c r="K4" s="48" t="str">
        <f>T(COKTMO)</f>
        <v>14658432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NO_BOUCHR7_3130_3130_3121001999312101001_20190323_5022316793</v>
      </c>
      <c r="F5" t="s">
        <v>109</v>
      </c>
      <c r="G5" s="23">
        <f>IF(LEN(DAY(G2))&lt;2,CONCATENATE(0,DAY(G2)),DAY(G2))</f>
        <v>23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>
        <v>3130</v>
      </c>
      <c r="J6" s="48" t="s">
        <v>117</v>
      </c>
      <c r="K6" s="48">
        <f>T(CGLAVA)</f>
      </c>
    </row>
    <row r="7" spans="2:11" ht="38.25">
      <c r="B7" s="16" t="s">
        <v>78</v>
      </c>
      <c r="C7" s="19"/>
      <c r="D7" s="25">
        <v>3130</v>
      </c>
      <c r="J7" s="48" t="s">
        <v>118</v>
      </c>
      <c r="K7" s="48" t="str">
        <f>T(HAGENT1)</f>
        <v>МБОУ Казацкая СОШ Яковлевского района Белгородской области</v>
      </c>
    </row>
    <row r="8" spans="2:11" ht="12.75">
      <c r="B8" s="17" t="s">
        <v>79</v>
      </c>
      <c r="C8" s="19" t="s">
        <v>80</v>
      </c>
      <c r="D8" s="26" t="s">
        <v>190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451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5022316793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459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23.03.2019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450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174</v>
      </c>
      <c r="E18" s="24" t="s">
        <v>125</v>
      </c>
    </row>
    <row r="19" spans="2:4" ht="12.75">
      <c r="B19" s="16" t="s">
        <v>96</v>
      </c>
      <c r="C19" s="19"/>
      <c r="D19" s="26" t="s">
        <v>452</v>
      </c>
    </row>
    <row r="20" spans="2:4" ht="12.75">
      <c r="B20" s="16" t="s">
        <v>97</v>
      </c>
      <c r="C20" s="19"/>
      <c r="D20" s="26" t="s">
        <v>453</v>
      </c>
    </row>
    <row r="21" spans="2:4" ht="12.75">
      <c r="B21" s="16" t="s">
        <v>98</v>
      </c>
      <c r="C21" s="19"/>
      <c r="D21" s="26" t="s">
        <v>454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455</v>
      </c>
    </row>
    <row r="25" spans="2:4" ht="12.75">
      <c r="B25" s="16" t="s">
        <v>102</v>
      </c>
      <c r="C25" s="19"/>
      <c r="D25" s="26" t="s">
        <v>456</v>
      </c>
    </row>
    <row r="26" spans="2:4" ht="25.5">
      <c r="B26" s="16" t="s">
        <v>103</v>
      </c>
      <c r="C26" s="19"/>
      <c r="D26" s="26" t="s">
        <v>457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189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Z:\! БАЛАНСЫ В НАЛОГОВУЮ\2018\отчеты\Казацкая\NO_BOUCHR7_3130_3130_3121001999312101001_20190323_5022316793.XML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10&lt;/s&gt;&lt;l&gt;2&lt;/l&gt;&lt;u&gt;BalanceUnits&lt;/u&gt;&lt;a&gt;pos_mnemo&lt;/a&gt;&lt;b&gt;mnemo&lt;/b&gt;&lt;m&gt;normal&lt;/m&gt;&lt;r&gt;0&lt;/r&gt;&lt;x&gt;&lt;/x&gt;&lt;y&gt;&lt;/y&gt;&lt;z&gt;SBALUN</dc:description>
  <cp:lastModifiedBy>ILCHENKO</cp:lastModifiedBy>
  <cp:lastPrinted>2018-12-20T09:43:17Z</cp:lastPrinted>
  <dcterms:created xsi:type="dcterms:W3CDTF">2011-07-05T09:38:46Z</dcterms:created>
  <dcterms:modified xsi:type="dcterms:W3CDTF">2019-03-23T13:10:05Z</dcterms:modified>
  <cp:category/>
  <cp:version/>
  <cp:contentType/>
  <cp:contentStatus/>
</cp:coreProperties>
</file>